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5" windowWidth="20115" windowHeight="7575" firstSheet="2" activeTab="2"/>
  </bookViews>
  <sheets>
    <sheet name="2022" sheetId="1" state="hidden" r:id="rId1"/>
    <sheet name="2023" sheetId="2" state="hidden" r:id="rId2"/>
    <sheet name="2024" sheetId="3" r:id="rId3"/>
  </sheets>
  <definedNames/>
  <calcPr fullCalcOnLoad="1"/>
</workbook>
</file>

<file path=xl/sharedStrings.xml><?xml version="1.0" encoding="utf-8"?>
<sst xmlns="http://schemas.openxmlformats.org/spreadsheetml/2006/main" count="686" uniqueCount="265">
  <si>
    <t>Nội dung</t>
  </si>
  <si>
    <t>Đơn vị tính</t>
  </si>
  <si>
    <t>Số lượng</t>
  </si>
  <si>
    <t>Đơn giá</t>
  </si>
  <si>
    <t>Thành tiền</t>
  </si>
  <si>
    <t>Ghi chú</t>
  </si>
  <si>
    <t>TT</t>
  </si>
  <si>
    <t>I</t>
  </si>
  <si>
    <t>liều</t>
  </si>
  <si>
    <t xml:space="preserve"> Thông tư số 58/2016/TT-BTC và Quyết định số 17/2019/QĐ-TTg </t>
  </si>
  <si>
    <t>lần</t>
  </si>
  <si>
    <t xml:space="preserve"> Theo giá thị trường tại thời điểm </t>
  </si>
  <si>
    <t xml:space="preserve"> Thông tư số 11/2019/TT-BKHĐT </t>
  </si>
  <si>
    <t xml:space="preserve">Tiền công tiêm phòng </t>
  </si>
  <si>
    <t>con</t>
  </si>
  <si>
    <t xml:space="preserve"> Thông tư số 283/2016/TT-BTC </t>
  </si>
  <si>
    <t>xã</t>
  </si>
  <si>
    <t xml:space="preserve"> Thực tế  </t>
  </si>
  <si>
    <t xml:space="preserve"> Chi phí hỗ trợ đi kiểm tra giám sát thực địa công tác tiêm phòng </t>
  </si>
  <si>
    <t>Tiền mua vắc-xin tiêm phòng bệnh VDNC</t>
  </si>
  <si>
    <t xml:space="preserve"> Thẩm định giá vắc-xin VDNC</t>
  </si>
  <si>
    <t xml:space="preserve"> Chi phí đăng tải gói thầu mua vắc-xin VDNC</t>
  </si>
  <si>
    <t>Thực tế</t>
  </si>
  <si>
    <t>huyện</t>
  </si>
  <si>
    <t>Chi phí bảo quản vắc - xin (bảo quản ở 2-8 độ C) tại CCCN&amp;TY</t>
  </si>
  <si>
    <t>Chi phí in ấn, photo biểu mẫu, mua viết:100.000 đồng/ huyện/ đợt x 9 huyện</t>
  </si>
  <si>
    <t>Chi phí vận chuyển vắc - xin từ Chi cục Chăn nuôi và Thú y về các huyện, thị xã, thành phố: 01 đợt/huyện</t>
  </si>
  <si>
    <t>a</t>
  </si>
  <si>
    <t>Công tác phí cho cán bộ tỉnh giám sát thực địa công tác tiêm phòng (9 huyện, thị xã, thành phố x 01đợt/năm x 01 ngày/đợt x 100.000 đ/ngày)</t>
  </si>
  <si>
    <t xml:space="preserve">ngày </t>
  </si>
  <si>
    <t>b</t>
  </si>
  <si>
    <t>Công tác phí  cho cán bộ huyện giám sát thực địa công tác tiêm phòng (9 huyện, tp x 01 ngày/đợt x 100.000 đ/người/ngày x 2 người/ngày)</t>
  </si>
  <si>
    <t>Quyết định số 22/2018/QĐ-UBND (thanh toán theo số km thực tế)</t>
  </si>
  <si>
    <t>ĐVT: đồng</t>
  </si>
  <si>
    <t>II</t>
  </si>
  <si>
    <t>VỆ SINH, TIÊU ĐỘC KHỬ TRÙNG
 (chi phí 01 đợt/năm)</t>
  </si>
  <si>
    <t xml:space="preserve">Tiền mua thuốc sát trùng định kỳ </t>
  </si>
  <si>
    <t>lít</t>
  </si>
  <si>
    <t>Thông tư số 58/2016/TT-BTC và Quyết định số 17/2019/QĐ-TTg</t>
  </si>
  <si>
    <t>Chi phí thẩm định giá thuốc sát trùng</t>
  </si>
  <si>
    <t>Thông tư số 11/2019/TT-BKHĐT</t>
  </si>
  <si>
    <t>Chi phí đăng tải gói thầu mua thuốc sát trùng</t>
  </si>
  <si>
    <t xml:space="preserve"> Tiền mua vỏ chai đựng thuốc sát trùng (10 chai/lít)</t>
  </si>
  <si>
    <t>chai</t>
  </si>
  <si>
    <t>Quyết định số 17/2019/QĐ-TTg</t>
  </si>
  <si>
    <t xml:space="preserve"> Tiền công dán nhãn, san nhỏ và phát thuốc sát trùng </t>
  </si>
  <si>
    <t xml:space="preserve"> Tiền mua keo, photo nhãn dán chai đựng thuốc sát trùng</t>
  </si>
  <si>
    <t>Vận chuyển thuốc sát trùng về các huyện, TX, thành phố</t>
  </si>
  <si>
    <t>III</t>
  </si>
  <si>
    <t>cây</t>
  </si>
  <si>
    <t>c</t>
  </si>
  <si>
    <t>d</t>
  </si>
  <si>
    <t>gói</t>
  </si>
  <si>
    <t>e</t>
  </si>
  <si>
    <t>f</t>
  </si>
  <si>
    <t>hộp</t>
  </si>
  <si>
    <t>g</t>
  </si>
  <si>
    <t>mẫu</t>
  </si>
  <si>
    <t xml:space="preserve">Thông tư số 283/2016/TT-BTC </t>
  </si>
  <si>
    <t>ngày</t>
  </si>
  <si>
    <t>đ</t>
  </si>
  <si>
    <t xml:space="preserve">Tiền mua đá bảo quản vắc xin trong quá trình đi tiêm phòng: 50.000 đ/xã x 94 xã </t>
  </si>
  <si>
    <t>Quyết định số 1790/QĐ-TYV6 ( gửi mẫu tại Chi cục Thú y vùng VI)</t>
  </si>
  <si>
    <t>người</t>
  </si>
  <si>
    <t>IV</t>
  </si>
  <si>
    <t xml:space="preserve">CHI PHÍ TUYÊN TRUYỀN </t>
  </si>
  <si>
    <t xml:space="preserve">Đài truyền thanh : 9 huyện, thành phố x 2 cuộc/1 năm </t>
  </si>
  <si>
    <t>cuộc</t>
  </si>
  <si>
    <t>V</t>
  </si>
  <si>
    <t>Tiền thuê ghế</t>
  </si>
  <si>
    <t>Hỗ trợ tiền trang trí hội trường</t>
  </si>
  <si>
    <t>Tiền giải khát giữa giờ (nước uống...)</t>
  </si>
  <si>
    <t>người</t>
  </si>
  <si>
    <t xml:space="preserve">Quyết định 22/2018/QĐ-UBND </t>
  </si>
  <si>
    <t xml:space="preserve">Hỗ trợ tiền ăn </t>
  </si>
  <si>
    <t>Tiền tài liệu</t>
  </si>
  <si>
    <t>bộ</t>
  </si>
  <si>
    <t>Thù lao báo cáo viên</t>
  </si>
  <si>
    <t xml:space="preserve">Nghị quyết số 21/2019/NQ-HĐND </t>
  </si>
  <si>
    <t>Hỗ trợ tiền công tác phí đi mời: 10 người / hội nghị , 1 ngày/người</t>
  </si>
  <si>
    <t xml:space="preserve">Quyết định số 22/2018/QĐ-UBND </t>
  </si>
  <si>
    <t>Hỗ trợ tiền phục vụ hội nghị: 2 người/hội nghị</t>
  </si>
  <si>
    <t>công</t>
  </si>
  <si>
    <t>VI</t>
  </si>
  <si>
    <t>CHI PHÍ KHÁC</t>
  </si>
  <si>
    <t xml:space="preserve">   + Cấp tỉnh</t>
  </si>
  <si>
    <t>tỉnh</t>
  </si>
  <si>
    <t xml:space="preserve">   + Cấp huyện: 500.000 đ/huyện x 9 huyện</t>
  </si>
  <si>
    <t>HỘI NGHỊ SƠ KẾT/ TẬP HUẦN</t>
  </si>
  <si>
    <t>Tổng cộng</t>
  </si>
  <si>
    <t>TIÊM PHÒNG</t>
  </si>
  <si>
    <t>CHI PHÍ CHỈ ĐẠO KIỂM TRA</t>
  </si>
  <si>
    <t xml:space="preserve"> Tiền thuê xe đi kiểm tra tình hình dịch bệnh
01 chuyến/huyện  x 9 huyện </t>
  </si>
  <si>
    <t>chuyến</t>
  </si>
  <si>
    <t xml:space="preserve">Theo giá thị trường tại thời điểm
</t>
  </si>
  <si>
    <t>VII</t>
  </si>
  <si>
    <t>GIÁM SÁT SAU TIÊM PHÒNG</t>
  </si>
  <si>
    <t>Dụng cụ lấy mẫu huyết thanh</t>
  </si>
  <si>
    <t xml:space="preserve">Kim 18: 14 mẫu/ huyện x 01 cây/ mẫu x 9 huyện
 + hao hụt </t>
  </si>
  <si>
    <t>ống</t>
  </si>
  <si>
    <t xml:space="preserve">Bông gòn: 1 gói 100gr/1 huyện </t>
  </si>
  <si>
    <t>gói</t>
  </si>
  <si>
    <t>Cồn: 3 chai/14 mẫu x 126 mẫu</t>
  </si>
  <si>
    <t>Găng tay: 2 đôi/mẫu x 126 mẫu = 252 đôi</t>
  </si>
  <si>
    <t>hộp</t>
  </si>
  <si>
    <t xml:space="preserve">Khẩu trang: </t>
  </si>
  <si>
    <t xml:space="preserve">hộp </t>
  </si>
  <si>
    <t>Thuốc sát trùng: 1 gói (chai)/hộ</t>
  </si>
  <si>
    <t>mẫu</t>
  </si>
  <si>
    <t xml:space="preserve">  Chi phí đi lấy mẫu và gửi mẫu</t>
  </si>
  <si>
    <t xml:space="preserve"> Chi phí lấy mẫu</t>
  </si>
  <si>
    <t>ngày</t>
  </si>
  <si>
    <t xml:space="preserve"> Chi phí gửi mẫu tại Chi cục Thú y Vùng 6 (1 đợt/ năm)</t>
  </si>
  <si>
    <t xml:space="preserve"> + Tiền thuê xe đi  gửi mẫu Tp. HCM 
</t>
  </si>
  <si>
    <t xml:space="preserve"> + Công tác phí CB gửi mẫu</t>
  </si>
  <si>
    <t>Ủng có đế</t>
  </si>
  <si>
    <t>đôi</t>
  </si>
  <si>
    <t>Đồ bảo hộ (5 món)</t>
  </si>
  <si>
    <t>VIII</t>
  </si>
  <si>
    <t>- Tiền công lấy mẫu huyết thanh: 126 mẫu x 30.000 đ/mẫu</t>
  </si>
  <si>
    <t xml:space="preserve">Nước cất để pha dung dịch (100ml/chai, 03 chai/6 mẫu gộp)                  </t>
  </si>
  <si>
    <t>ống</t>
  </si>
  <si>
    <t>Tăm bông: 100 que/gói</t>
  </si>
  <si>
    <t>Găng tay: 02 đôi/01 mẫu gộp</t>
  </si>
  <si>
    <t>Khẩu trang y tế: 02 cái/01 mẫu gộp</t>
  </si>
  <si>
    <t>Thuốc sát trùng  (01 gói hoặc chai/1 mẫu gộp)</t>
  </si>
  <si>
    <t xml:space="preserve"> Phí Xét nghiệm 
vi rút VDNC bằng phương pháp RT-PCR</t>
  </si>
  <si>
    <t xml:space="preserve">- Tiền công lấy mẫu swab 60 mẫu đơn </t>
  </si>
  <si>
    <t>- Chi hỗ trợ cho cán bộ giám sát lấy mẫu swab
 (100.000 đ/người/ngày x 01 huyện/ ngày x 2 huyện)</t>
  </si>
  <si>
    <t>IX</t>
  </si>
  <si>
    <t xml:space="preserve">Chi khác (hỗ trợ cho các hộ chăn nuôi có gia súc chết do tiêm phòng, xử lý ổ dịch nhỏ lẻ phát sinh, xử lý môi trường, mua sắm vật tư, dự hội thảo, họp Ban chỉ đạo xây dựng vùng ATDB, phí xét nghiệm ổ dịch…) </t>
  </si>
  <si>
    <t>GIÁM SÁT SỰ LƯU HÀNH CỦA VI RÚT VDNC
( 02 huyện)</t>
  </si>
  <si>
    <t>- Chi hỗ trợ cho cán bộ giám sát lấy mẫu huyết thanh (100.000 đ/người/ngày x 01 huyện/ ngày x 9 huyện)</t>
  </si>
  <si>
    <t>Ống chắt huyết thanh 5ml  (14 mẫu/ huyện x 01 ống/ mẫu x 9 huyện + hao hụt )</t>
  </si>
  <si>
    <t xml:space="preserve"> Phí Xét nghiệm  phát hiện 
kháng thể  bằng ELISA</t>
  </si>
  <si>
    <t>Vật tư văn phòng ( Giấy, mực, bút…)
, cước bưu điện</t>
  </si>
  <si>
    <t xml:space="preserve">Ống tiêm 10ml : 14 mẫu/ huyện x 01 ống/ mẫu x 9 huyện + hao hụt </t>
  </si>
  <si>
    <t>Găng tay</t>
  </si>
  <si>
    <t>Khẩu trang</t>
  </si>
  <si>
    <t>Chi phí gửi mẫu tại Cơ quan Thú y Vùng VI</t>
  </si>
  <si>
    <t>Tiền thuê xe đi gửi mẫu tại TPHCM</t>
  </si>
  <si>
    <t>lần</t>
  </si>
  <si>
    <t>Tiền công tác phí cho cán bộ đi gửi mẫu</t>
  </si>
  <si>
    <t xml:space="preserve">Nước cất để pha dung dịch (1 chai 100 ml/ 01 mẫu gộp/18 mẫu gộp)                  </t>
  </si>
  <si>
    <t>Tiền mua dụng cụ lấy mẫu: 02 mẫu gộp (6 mẫu đơn)1 huyện/9 huyện/18 mẫu gộp (54 mẫu đơn)</t>
  </si>
  <si>
    <t>thùng</t>
  </si>
  <si>
    <t>Cồn: 1 chai/1 mẫu gộp</t>
  </si>
  <si>
    <t>Chi phí mua dụng cụ lấy 12 mẫu gộp (60 mẫu đơn)</t>
  </si>
  <si>
    <t>VẬT TƯ PHỤC VỤ CÔNG TÁC CHỐNG DỊCH VÀ XÉT NGHIỆM MẪU BỆNH PHẨM</t>
  </si>
  <si>
    <t>Thùng sốp gửi mẫu</t>
  </si>
  <si>
    <t>h</t>
  </si>
  <si>
    <t>Ống nghiệm đựng mẫu 50ml: 3 ống/mẫu x 54 mẫu</t>
  </si>
  <si>
    <t xml:space="preserve">Ống nghiệm đựng mẫu 50ml: 2 ống/mẫu x 60 mẫu = 120 ống </t>
  </si>
  <si>
    <t xml:space="preserve">Kim 18: 14 mẫu/ huyện x 01 cây/ mẫu x 9 huyện + hao hụt </t>
  </si>
  <si>
    <t xml:space="preserve"> Tiền thuê xe đi kiểm tra tình hình dịch bệnh 01 chuyến/huyện  x 9 huyện </t>
  </si>
  <si>
    <t>STT</t>
  </si>
  <si>
    <t xml:space="preserve">TIÊM PHÒNG </t>
  </si>
  <si>
    <t>Tiền mua vắc-xin tiêm phòng bệnh Viêm da nổi cục</t>
  </si>
  <si>
    <t xml:space="preserve"> Thẩm định giá vắc-xin Viêm da nổi cục</t>
  </si>
  <si>
    <t xml:space="preserve"> Chi phí đăng tải gói thầu mua vắc-xin Viêm da nổi cục</t>
  </si>
  <si>
    <t xml:space="preserve">Tiền mua đá bảo quản vắc xin trong quá trình đi tiêm phòng: 50.000 đ/xãx 94 xã </t>
  </si>
  <si>
    <t>Chi phí bảo quản vắc-xin (bảo quản 2-8 độ C) tại Chi cục Chăn nuôi và Thú y</t>
  </si>
  <si>
    <t>Chi phí vận chuyển vắc xin từ Chi cục Chăn nuôi và Thú y về các huyện, thị xã, thành phố: 01 đợt/huyện</t>
  </si>
  <si>
    <t xml:space="preserve">Chi phí in ấn, photo biểu mẫu, mua viết: 100.000 đồng/huyện/đợt x 9 huyện </t>
  </si>
  <si>
    <t>Hỗ trợ  tiền xăng cho cán bộ Tỉnh giám sát thực địa công tác tiêm phòng (9 huyện, tp x 1 đợt/năm x 02 ngày/huyện/đợt x 6 lít xăng/ngày)( Xăng E5-92)</t>
  </si>
  <si>
    <t>Theo giá thị trường tại thời điểm</t>
  </si>
  <si>
    <t>Hỗ trợ  tiền xăng cho cán bộ huyện giám sát thực địa công tác tiêm phòng (9 huyện, tp x 1 đợt/năm x 02 ngày/huyện/đợt x 2 người/huyện x 6 lít xăng/ngày)( Xăng E5-92)</t>
  </si>
  <si>
    <t>GIÁM SÁT KHI CÓ DỊCH XẢY RA</t>
  </si>
  <si>
    <t>Tiền mua dụng cụ lấy mẫu: 9 mẫu/9 huyện (Mỗi ổ dịch lấy 03 loại mẫu: mẫu nốt da nổi cụ, mẫu swab mũi, huyết thanh)</t>
  </si>
  <si>
    <t xml:space="preserve">Nước cất để pha dung dịch (100ml/chai, 05 chai/9mẫu gộp)                  </t>
  </si>
  <si>
    <t>Ống nghiệm đựng mẫu gộp 50ml: 9 ống + 1 ống hao hụt</t>
  </si>
  <si>
    <t xml:space="preserve">Ống tiêm 10ml : 18 cây +2 hao hụt </t>
  </si>
  <si>
    <t>Kim 18: 1 cây/ mẫu x 9 mẫu = 9 cây + 1 cây hao hụt</t>
  </si>
  <si>
    <t xml:space="preserve">Bông gòn: 1 gói 100gr/1 mẫu </t>
  </si>
  <si>
    <t xml:space="preserve">Cồn: 1 chai/1 mẫu </t>
  </si>
  <si>
    <t xml:space="preserve">Thuốc sát trùng: 1 gói ( hoặc chai) 1 gói/ hộ  </t>
  </si>
  <si>
    <t xml:space="preserve">Chi phí giám sát </t>
  </si>
  <si>
    <t>2.1</t>
  </si>
  <si>
    <t>Chi phí cho công tác lấy mẫu</t>
  </si>
  <si>
    <t>Tiền công lấy mẫu</t>
  </si>
  <si>
    <t>Tiền công lấy mẫu huyết thanh 9 mẫu</t>
  </si>
  <si>
    <t xml:space="preserve"> Thông tư số 283/2016/TT-BTC  </t>
  </si>
  <si>
    <t>Tiền công lấy mẫu swab mũi 9 mẫu</t>
  </si>
  <si>
    <t>Tiền công lấy mẫu vảy nốt da nổi cục 9 mẫu</t>
  </si>
  <si>
    <t>Chi phí in ấn, pho to biểu mẫu, mua viết lông dầu ghi ký hiệu mẫu: 100.000 đồng/huyện</t>
  </si>
  <si>
    <t xml:space="preserve"> Công tác phí cho cán bộ huyện đi lấy mẫu (01 huyện/1 ngày x 100.000 đ/người/ngày x 9 huyện)</t>
  </si>
  <si>
    <t xml:space="preserve"> Công tác phí cho cán bộ tỉnh giám sát lấy mẫu (01 huyện/1 ngày x 100.000 đ/người/ngày x 9 huyện)</t>
  </si>
  <si>
    <t>2.2</t>
  </si>
  <si>
    <t>Phí xét nghiệm</t>
  </si>
  <si>
    <t xml:space="preserve"> Phát hiện vi rút gây bệnh Viêm da nổi cục trong mẫu swab và vảy nổi cục</t>
  </si>
  <si>
    <t xml:space="preserve"> Quyết định số 1790/QĐ-TYV6 ( gửi mẫu tại Chi cục Thú y vùng VI) </t>
  </si>
  <si>
    <t>Phát hiện vi rút gây bệnh Viêm da nổi cục trong mẫu huyết thanh</t>
  </si>
  <si>
    <t>Đá bảo quản mẫu</t>
  </si>
  <si>
    <t>Thùng xốp gửi mẫu</t>
  </si>
  <si>
    <t xml:space="preserve">Đài truyền thanh : 9 huyện, thành phố x 2 cuộc </t>
  </si>
  <si>
    <t>Tiền thuê xe đi kiểm tra tại các huyện; 1 lần/huyện x 9 huyện</t>
  </si>
  <si>
    <t xml:space="preserve">Chi khác (hỗ trợ cho các hộ chăn nuôi có gia súc chết do tiêm phòng, xử lý ổ dịch nhỏ lẻ phát sinh, xử lý môi trường, mua sắm vật tư, dự hội thảo, …) </t>
  </si>
  <si>
    <t xml:space="preserve">Phụ lục I </t>
  </si>
  <si>
    <t>DỰ TOÁN KINH PHÍ PHÒNG CHỐNG DỊCH BỆNH VIÊM DA NỔI CỤC TRÊN TRÂU, BÒ NĂM 2022</t>
  </si>
  <si>
    <t>DỰ TOÁN KINH PHÍ PHÒNG CHỐNG DỊCH BỆNH VIÊM DA NỔI CỤC TRÊN TRÂU, BÒ NĂM 2023</t>
  </si>
  <si>
    <t>Phụ lục II</t>
  </si>
  <si>
    <t>i</t>
  </si>
  <si>
    <t>Bằng chữ: Một tỷ không trăm năm mươi ba triệu đồng.</t>
  </si>
  <si>
    <t>ĐVT: đồng.</t>
  </si>
  <si>
    <t>(Kèm theo Quyết định số          /QĐ-UBND  ngày      tháng        năm 2022 của UBND tỉnh)</t>
  </si>
  <si>
    <r>
      <rPr>
        <b/>
        <sz val="13"/>
        <color indexed="8"/>
        <rFont val="Times New Roman"/>
        <family val="1"/>
      </rPr>
      <t>Bằng chữ:</t>
    </r>
    <r>
      <rPr>
        <sz val="13"/>
        <color indexed="8"/>
        <rFont val="Times New Roman"/>
        <family val="1"/>
      </rPr>
      <t xml:space="preserve"> </t>
    </r>
    <r>
      <rPr>
        <b/>
        <sz val="13"/>
        <color indexed="8"/>
        <rFont val="Times New Roman"/>
        <family val="1"/>
      </rPr>
      <t>một tỷ tám trăm bốn mươi tám triệu sáu trăm năm mươi tám ngàn năm trăm đồng.</t>
    </r>
  </si>
  <si>
    <t>Hỗ trợ  tiền xăng cho cán bộ Tỉnh giám sát thực địa công tác tiêm phòng (9 huyện, tp x 1 đợt/năm x 02 ngày/huyện/đợt x 6 lít xăng/ngày)</t>
  </si>
  <si>
    <t>Hỗ trợ  tiền xăng cho cán bộ huyện giám sát thực địa công tác tiêm phòng (9 huyện, tp x 1 đợt/năm x 02 ngày/huyện/đợt x 2 người/huyện x 6 lít xăng/ngày)</t>
  </si>
  <si>
    <t xml:space="preserve"> Phí Xét nghiệm  phát hiện kháng thể  bằng ELISA</t>
  </si>
  <si>
    <t>Hỗ trợ xăng cho cán bộ huyện đi lấy mẫu: 6 lít/huyện x 9 huyện</t>
  </si>
  <si>
    <t>Hỗ trợ xăng cho cán bộ tỉnh giám sát công tác lấy mẫu: 6 lít/huyện x 9 huyện</t>
  </si>
  <si>
    <t>GIÁM SÁT SỰ LƯU HÀNH CỦA VI RÚT VDNC (02 huyện)</t>
  </si>
  <si>
    <t xml:space="preserve"> Phí Xét nghiệm vi rút VDNC bằng phương pháp RT-PCR</t>
  </si>
  <si>
    <t>Hỗ trợ xăng cho cán bộ huyện đi lấy mẫu: 6 lít/huyện x 2 huyện</t>
  </si>
  <si>
    <t>Hỗ trợ xăng cho cán bộ tỉnh giám sát công tác lấy mẫu: 6 lít/huyện x 2 huyện</t>
  </si>
  <si>
    <t xml:space="preserve">TUYÊN TRUYỀN </t>
  </si>
  <si>
    <t>Quyết định 1790/QĐ-TYV6</t>
  </si>
  <si>
    <t>CHI PHÍ CHỈ ĐẠO, KIỂM TRA</t>
  </si>
  <si>
    <t xml:space="preserve"> Quyết định số 898/QĐ-UBND</t>
  </si>
  <si>
    <t>HỘI NGHỊ SƠ KẾT, TẬP HUẦN</t>
  </si>
  <si>
    <t xml:space="preserve">Nước cất để pha dung dịch (1 chai 100 ml/ 01 mẫu gộp/10 mẫu gộp)                  </t>
  </si>
  <si>
    <t xml:space="preserve">Chi phí thẩm định giá </t>
  </si>
  <si>
    <t>Bằng chữ: Một tỷ bốn trăm chín mươi  triệu đồng.</t>
  </si>
  <si>
    <t>Tham khảo Quyết định số 1790/QĐ-TYV6 ( gửi mẫu tại Chi cục Thú y vùng VI)</t>
  </si>
  <si>
    <t xml:space="preserve"> Chi phí gửi mẫu tại thành phố Hồ Chí Minh</t>
  </si>
  <si>
    <t xml:space="preserve">Tham khảo Quyết định số 1790/QĐ-TYV6 </t>
  </si>
  <si>
    <t>Chi phí gửi mẫu tại thành phố Hồ Chí Minh</t>
  </si>
  <si>
    <t>Tiền thuê xe đi gửi mẫu tại thành phố Hồ Chí Minh</t>
  </si>
  <si>
    <t xml:space="preserve">Nước sinh lý pha dung dịch (100ml/chai, 03 chai/6 mẫu gộp)                  </t>
  </si>
  <si>
    <t>Ống nghiệm đựng mẫu 25 ml: 1 ống/mẫu gộp + 3% hao hụt</t>
  </si>
  <si>
    <t>Chi khác: hỗ trợ cho các hộ chăn nuôi có gia súc chết do tiêm phòng, hỗ trợ gia súc tiêu hủy ổ dịch nhỏ lẻ, xử lý môi trường, công chôn lấp, mua sắm vật tư, mua thuốc chống sốc (chống phản ứng) sau tiêm phòng, mua vắc xin xử lý ổ dịch nhỏ lẻ, dự hội thảo, họp Ban chỉ đạo, phí xét nghiệm ổ dịch…</t>
  </si>
  <si>
    <t xml:space="preserve">Trung tâm Văn hóa, thể thao và Truyền thanh: 9 huyện, thị xã, thành phố x 2 cuộc </t>
  </si>
  <si>
    <t xml:space="preserve">Ống nghiệm đựng mẫu 50ml: 1 ống/1 mẫu gộp </t>
  </si>
  <si>
    <t xml:space="preserve">Nghị quyết số 67/2023/NQ-HĐND </t>
  </si>
  <si>
    <t>Nghị quyết số 04/2018/NQ-HĐND</t>
  </si>
  <si>
    <t>Chuyên đề về phòng, chống bệnh Viêm da nổi cục</t>
  </si>
  <si>
    <t>Quyết định số 898/QĐ-UBND</t>
  </si>
  <si>
    <t>Tiền hỗ trợ cho chủ gia súc có trâu, bò bị tiêu hủy (500 kg x 45.000 đ/kg)</t>
  </si>
  <si>
    <t>kg</t>
  </si>
  <si>
    <t xml:space="preserve">Quyết định số 2375/QĐ-UBND </t>
  </si>
  <si>
    <t xml:space="preserve">Tiền công chôn lấp (200.000 đ/người/ngày x 05 người) </t>
  </si>
  <si>
    <t>thực tế</t>
  </si>
  <si>
    <t>Chi phí  mua vôi bột (10 kg/bao)</t>
  </si>
  <si>
    <t>bao</t>
  </si>
  <si>
    <t xml:space="preserve">Mua vắc xin xử lý ổ dịch phát sinh: </t>
  </si>
  <si>
    <t xml:space="preserve"> Mua sắm vật tư, mua thuốc chống sốc (chống phản ứng) sau tiêm phòng</t>
  </si>
  <si>
    <t>Dự hội thảo, họp Ban chỉ đạo, phí xét nghiệm ổ dịch, 
thuê đơn vị tư vấn đấu thầu…</t>
  </si>
  <si>
    <t xml:space="preserve">Hỗ trợ tiền xăng đi xác minh thông tin đàn trâu, bò nghi bệnh Viên da nổi cục cho cán bộ Tỉnh: 2 người/lần x 6 lít/ người </t>
  </si>
  <si>
    <t>Thuốc sát trùng chai (60-100 ml/chai)</t>
  </si>
  <si>
    <t>Tiền mua dụng cụ lấy mẫu: trong đó 01 mẫu gộp =5 mẫu đơn</t>
  </si>
  <si>
    <t>Chi phí đăng tải gói thầu mua vắc xin</t>
  </si>
  <si>
    <t>Tiền mua thuốc sát trùng  tiêu độc định kỳ: (2.500 lit/đợt: mua năm 2024: 200 lít, chuyển thuốc tồn năm 2023 sang: 2.300 lít).
( thuốc sát trùng có 03-05 hoạt chất)</t>
  </si>
  <si>
    <t>VỆ SINH, TIÊU ĐỘC KHỬ TRÙNG (thực hiện 2.500 lít/đợt)</t>
  </si>
  <si>
    <t xml:space="preserve">Phát thuốc sát trùng </t>
  </si>
  <si>
    <t xml:space="preserve">Vận chuyển thuốc sát trùng về các huyện, thành phố </t>
  </si>
  <si>
    <t xml:space="preserve"> Hòa Thành, Thành phố, Châu Thành, Dương Minh Châu: 800.000 đồng/huyện</t>
  </si>
  <si>
    <t>Các huyện còn lại: 1.200.000 đồng/huyện</t>
  </si>
  <si>
    <t xml:space="preserve"> Chi phí hỗ trợ đi kiểm tra giám sát thực địa công tác tiêu độc
 khử trùng</t>
  </si>
  <si>
    <t xml:space="preserve">Quyết định số 22/2018/ QĐ-UBND </t>
  </si>
  <si>
    <t>Hỗ trợ  tiền xăng cho cán bộ Tỉnh giám sát thực địa công tác tiêu độc sát trùng (9 huyện, thị xã, tp x 1 đợt x 01 ngày/huyện/đợt x 6 lít xăng/ngày)</t>
  </si>
  <si>
    <t>Hỗ trợ  tiền xăng cho cán bộ huyện giám sát thực địa công tác tiêu độc sát trùng (9 huyện, tp x 1 đợt x 01 ngày/huyện/đợt x 2 người /ngày x 6 lít xăng/ngày )</t>
  </si>
  <si>
    <t xml:space="preserve">Chi phí 01 đợt sát trùng </t>
  </si>
  <si>
    <t xml:space="preserve"> Tiền mua keo, bọc, photo nhãn dán chai đựng thuốc sát trùng</t>
  </si>
  <si>
    <t xml:space="preserve"> Tiền công dán nhãn, san nhỏ (1 lít san thành 05 chai nhỏ, mỗi chai 200ml) và sắp xếp chai thuốc sau san chiết vào thùng hoặc bọc </t>
  </si>
  <si>
    <r>
      <t xml:space="preserve">
DỰ TOÁN KINH PHÍ KẾ HOẠCH PHÒNG, CHỐNG BỆNH VIÊM DA NỔI CỤC TRÂU, BÒ 
TRÊN ĐỊA BÀN TỈNH TÂY NINH NĂM 2024 
</t>
    </r>
    <r>
      <rPr>
        <i/>
        <sz val="14"/>
        <rFont val="Times New Roman"/>
        <family val="1"/>
      </rPr>
      <t>(Kèm theo Kế hoạch số  562   /KH-SNN ngày  20  /02/2024 của Sở Nông nghiệp và PTNT)</t>
    </r>
    <r>
      <rPr>
        <b/>
        <sz val="14"/>
        <rFont val="Times New Roman"/>
        <family val="1"/>
      </rPr>
      <t xml:space="preserve">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</si>
</sst>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Z$&quot;#,##0_);\(&quot;Z$&quot;#,##0\)"/>
    <numFmt numFmtId="165" formatCode="&quot;Z$&quot;#,##0_);[Red]\(&quot;Z$&quot;#,##0\)"/>
    <numFmt numFmtId="166" formatCode="&quot;Z$&quot;#,##0.00_);\(&quot;Z$&quot;#,##0.00\)"/>
    <numFmt numFmtId="167" formatCode="&quot;Z$&quot;#,##0.00_);[Red]\(&quot;Z$&quot;#,##0.00\)"/>
    <numFmt numFmtId="168" formatCode="_(&quot;Z$&quot;* #,##0_);_(&quot;Z$&quot;* \(#,##0\);_(&quot;Z$&quot;* &quot;-&quot;_);_(@_)"/>
    <numFmt numFmtId="169" formatCode="_(&quot;Z$&quot;* #,##0.00_);_(&quot;Z$&quot;* \(#,##0.00\);_(&quot;Z$&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_);_(* \(#,##0\);_(* \-_);_(@_)"/>
    <numFmt numFmtId="175" formatCode="_(* #,##0_);_(* \(#,##0\);_(* \-??_);_(@_)"/>
    <numFmt numFmtId="176" formatCode="_(* #,##0_);_(* \(#,##0\);_(* &quot;-&quot;??_);_(@_)"/>
    <numFmt numFmtId="177" formatCode="_(* #,##0.00_);_(* \(#,##0.00\);_(* \-??_);_(@_)"/>
    <numFmt numFmtId="178" formatCode="_-* #,##0.00\ _₫_-;\-* #,##0.00\ _₫_-;_-* &quot;-&quot;??\ _₫_-;_-@_-"/>
    <numFmt numFmtId="179" formatCode="_-* #,##0\ _₫_-;\-* #,##0\ _₫_-;_-* &quot;-&quot;??\ _₫_-;_-@_-"/>
  </numFmts>
  <fonts count="70">
    <font>
      <sz val="11"/>
      <color theme="1"/>
      <name val="Calibri"/>
      <family val="2"/>
    </font>
    <font>
      <sz val="11"/>
      <color indexed="8"/>
      <name val="Calibri"/>
      <family val="2"/>
    </font>
    <font>
      <sz val="10"/>
      <name val="Arial"/>
      <family val="2"/>
    </font>
    <font>
      <sz val="13"/>
      <name val="Times New Roman"/>
      <family val="1"/>
    </font>
    <font>
      <b/>
      <sz val="12"/>
      <name val="Times New Roman"/>
      <family val="1"/>
    </font>
    <font>
      <sz val="12"/>
      <name val="Times New Roman"/>
      <family val="1"/>
    </font>
    <font>
      <b/>
      <i/>
      <sz val="12"/>
      <name val="Times New Roman"/>
      <family val="1"/>
    </font>
    <font>
      <sz val="13"/>
      <color indexed="8"/>
      <name val="Times New Roman"/>
      <family val="1"/>
    </font>
    <font>
      <b/>
      <sz val="13"/>
      <color indexed="8"/>
      <name val="Times New Roman"/>
      <family val="1"/>
    </font>
    <font>
      <i/>
      <sz val="12"/>
      <name val="Times New Roman"/>
      <family val="1"/>
    </font>
    <font>
      <sz val="10"/>
      <name val="Times New Roman"/>
      <family val="1"/>
    </font>
    <font>
      <sz val="11"/>
      <name val="Times New Roman"/>
      <family val="1"/>
    </font>
    <font>
      <b/>
      <sz val="13"/>
      <name val="Times New Roman"/>
      <family val="1"/>
    </font>
    <font>
      <b/>
      <sz val="11"/>
      <name val="Times New Roman"/>
      <family val="1"/>
    </font>
    <font>
      <b/>
      <sz val="14"/>
      <name val="Times New Roman"/>
      <family val="1"/>
    </font>
    <font>
      <i/>
      <sz val="14"/>
      <name val="Times New Roman"/>
      <family val="1"/>
    </font>
    <font>
      <b/>
      <i/>
      <sz val="11"/>
      <name val="Times New Roman"/>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12"/>
      <color indexed="8"/>
      <name val="Times New Roman"/>
      <family val="1"/>
    </font>
    <font>
      <b/>
      <i/>
      <sz val="12"/>
      <color indexed="8"/>
      <name val="Times New Roman"/>
      <family val="1"/>
    </font>
    <font>
      <b/>
      <sz val="11"/>
      <color indexed="8"/>
      <name val="Times New Roman"/>
      <family val="1"/>
    </font>
    <font>
      <i/>
      <sz val="13"/>
      <color indexed="8"/>
      <name val="Times New Roman"/>
      <family val="1"/>
    </font>
    <font>
      <sz val="12"/>
      <name val="Calibri"/>
      <family val="2"/>
    </font>
    <font>
      <sz val="14"/>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sz val="12"/>
      <color theme="1"/>
      <name val="Times New Roman"/>
      <family val="1"/>
    </font>
    <font>
      <b/>
      <sz val="12"/>
      <color theme="1"/>
      <name val="Times New Roman"/>
      <family val="1"/>
    </font>
    <font>
      <b/>
      <i/>
      <sz val="12"/>
      <color theme="1"/>
      <name val="Times New Roman"/>
      <family val="1"/>
    </font>
    <font>
      <b/>
      <sz val="11"/>
      <color theme="1"/>
      <name val="Times New Roman"/>
      <family val="1"/>
    </font>
    <font>
      <b/>
      <sz val="13"/>
      <color theme="1"/>
      <name val="Times New Roman"/>
      <family val="1"/>
    </font>
    <font>
      <i/>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rgb="FF000000"/>
      </left>
      <right style="thin">
        <color rgb="FF000000"/>
      </right>
      <top>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style="thin">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0" borderId="0">
      <alignment/>
      <protection/>
    </xf>
    <xf numFmtId="0" fontId="10" fillId="0" borderId="0">
      <alignment/>
      <protection/>
    </xf>
    <xf numFmtId="0" fontId="3"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57">
    <xf numFmtId="0" fontId="0" fillId="0" borderId="0" xfId="0" applyFont="1" applyAlignment="1">
      <alignment/>
    </xf>
    <xf numFmtId="0" fontId="62" fillId="0" borderId="0" xfId="0" applyFont="1" applyAlignment="1">
      <alignment/>
    </xf>
    <xf numFmtId="0" fontId="63" fillId="0" borderId="0" xfId="0" applyFont="1" applyAlignment="1">
      <alignment/>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1" xfId="0" applyFont="1" applyBorder="1" applyAlignment="1">
      <alignment horizontal="right" vertical="center"/>
    </xf>
    <xf numFmtId="3" fontId="64" fillId="0" borderId="11" xfId="0" applyNumberFormat="1" applyFont="1" applyBorder="1" applyAlignment="1">
      <alignment horizontal="right" vertical="center"/>
    </xf>
    <xf numFmtId="3" fontId="64" fillId="0" borderId="12" xfId="0" applyNumberFormat="1" applyFont="1" applyBorder="1" applyAlignment="1">
      <alignment vertical="center"/>
    </xf>
    <xf numFmtId="0" fontId="64" fillId="0" borderId="11" xfId="0" applyFont="1" applyBorder="1" applyAlignment="1">
      <alignment horizontal="center" vertical="center" wrapText="1"/>
    </xf>
    <xf numFmtId="0" fontId="65" fillId="0" borderId="11" xfId="0" applyFont="1" applyBorder="1" applyAlignment="1">
      <alignment horizontal="center" vertical="center" wrapText="1"/>
    </xf>
    <xf numFmtId="3" fontId="64" fillId="0" borderId="11" xfId="0" applyNumberFormat="1" applyFont="1" applyBorder="1" applyAlignment="1">
      <alignment horizontal="right" vertical="center" wrapText="1"/>
    </xf>
    <xf numFmtId="0" fontId="64" fillId="0" borderId="10" xfId="0" applyFont="1" applyBorder="1" applyAlignment="1">
      <alignment horizontal="center" vertical="center" wrapText="1"/>
    </xf>
    <xf numFmtId="3" fontId="64" fillId="0" borderId="10" xfId="0" applyNumberFormat="1" applyFont="1" applyBorder="1" applyAlignment="1">
      <alignment horizontal="right" vertical="center" wrapText="1"/>
    </xf>
    <xf numFmtId="0" fontId="4" fillId="0" borderId="11" xfId="0" applyFont="1" applyFill="1" applyBorder="1" applyAlignment="1">
      <alignment horizontal="center" vertical="center"/>
    </xf>
    <xf numFmtId="3" fontId="4" fillId="0" borderId="11" xfId="0" applyNumberFormat="1" applyFont="1" applyFill="1" applyBorder="1" applyAlignment="1">
      <alignment horizontal="left" vertical="center" wrapText="1"/>
    </xf>
    <xf numFmtId="3"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174" fontId="5" fillId="0" borderId="11" xfId="0" applyNumberFormat="1" applyFont="1" applyFill="1" applyBorder="1" applyAlignment="1">
      <alignment vertical="center"/>
    </xf>
    <xf numFmtId="175" fontId="5" fillId="0" borderId="11" xfId="44"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65" fillId="0" borderId="11" xfId="0" applyFont="1" applyBorder="1" applyAlignment="1">
      <alignment horizontal="center" vertical="center"/>
    </xf>
    <xf numFmtId="176" fontId="65" fillId="0" borderId="11" xfId="0" applyNumberFormat="1" applyFont="1" applyBorder="1" applyAlignment="1">
      <alignment vertical="center"/>
    </xf>
    <xf numFmtId="176" fontId="64" fillId="0" borderId="11" xfId="0" applyNumberFormat="1" applyFont="1" applyBorder="1" applyAlignment="1">
      <alignment vertical="center"/>
    </xf>
    <xf numFmtId="176" fontId="66" fillId="0" borderId="11" xfId="0" applyNumberFormat="1" applyFont="1" applyBorder="1" applyAlignment="1">
      <alignment vertical="center"/>
    </xf>
    <xf numFmtId="174" fontId="65" fillId="0" borderId="11" xfId="0" applyNumberFormat="1" applyFont="1" applyBorder="1" applyAlignment="1">
      <alignment vertical="center"/>
    </xf>
    <xf numFmtId="0" fontId="6" fillId="0" borderId="15" xfId="0" applyNumberFormat="1" applyFont="1" applyFill="1" applyBorder="1" applyAlignment="1">
      <alignment horizontal="center" vertical="center" wrapText="1"/>
    </xf>
    <xf numFmtId="175" fontId="6" fillId="0" borderId="15" xfId="0" applyNumberFormat="1" applyFont="1" applyFill="1" applyBorder="1" applyAlignment="1">
      <alignment horizontal="left" vertical="center" wrapText="1"/>
    </xf>
    <xf numFmtId="0" fontId="5" fillId="0" borderId="15" xfId="0" applyNumberFormat="1" applyFont="1" applyFill="1" applyBorder="1" applyAlignment="1">
      <alignment horizontal="center" vertical="center" wrapText="1"/>
    </xf>
    <xf numFmtId="175" fontId="5" fillId="0" borderId="15" xfId="44"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3" fontId="5" fillId="0" borderId="11" xfId="0" applyNumberFormat="1" applyFont="1" applyBorder="1" applyAlignment="1">
      <alignment horizontal="right" vertical="center" wrapText="1"/>
    </xf>
    <xf numFmtId="3" fontId="5" fillId="0" borderId="11" xfId="0" applyNumberFormat="1" applyFont="1" applyFill="1" applyBorder="1" applyAlignment="1">
      <alignment horizontal="right" vertical="center" wrapText="1"/>
    </xf>
    <xf numFmtId="176" fontId="4" fillId="0" borderId="11" xfId="44" applyNumberFormat="1" applyFont="1" applyBorder="1" applyAlignment="1">
      <alignment vertical="center"/>
    </xf>
    <xf numFmtId="3" fontId="65" fillId="0" borderId="11" xfId="0" applyNumberFormat="1" applyFont="1" applyBorder="1" applyAlignment="1">
      <alignment vertical="center" wrapText="1"/>
    </xf>
    <xf numFmtId="3" fontId="64" fillId="0" borderId="11" xfId="0" applyNumberFormat="1" applyFont="1" applyBorder="1" applyAlignment="1">
      <alignment vertical="center" wrapText="1"/>
    </xf>
    <xf numFmtId="3" fontId="64" fillId="0" borderId="10" xfId="0" applyNumberFormat="1" applyFont="1" applyBorder="1" applyAlignment="1">
      <alignment vertical="center" wrapText="1"/>
    </xf>
    <xf numFmtId="3" fontId="64" fillId="0" borderId="10" xfId="0" applyNumberFormat="1" applyFont="1" applyBorder="1" applyAlignment="1">
      <alignment vertical="center"/>
    </xf>
    <xf numFmtId="3" fontId="64" fillId="0" borderId="11" xfId="0" applyNumberFormat="1" applyFont="1" applyBorder="1" applyAlignment="1">
      <alignment vertical="center"/>
    </xf>
    <xf numFmtId="3" fontId="4" fillId="0" borderId="11" xfId="0" applyNumberFormat="1" applyFont="1" applyFill="1" applyBorder="1" applyAlignment="1">
      <alignment vertical="center" wrapText="1"/>
    </xf>
    <xf numFmtId="175" fontId="5" fillId="0" borderId="15" xfId="0" applyNumberFormat="1" applyFont="1" applyFill="1" applyBorder="1" applyAlignment="1">
      <alignment vertical="center" wrapText="1"/>
    </xf>
    <xf numFmtId="3" fontId="64" fillId="0" borderId="11" xfId="0" applyNumberFormat="1" applyFont="1" applyBorder="1" applyAlignment="1">
      <alignment horizontal="center" vertical="center" wrapText="1"/>
    </xf>
    <xf numFmtId="3" fontId="64" fillId="0" borderId="10" xfId="0" applyNumberFormat="1" applyFont="1" applyBorder="1" applyAlignment="1">
      <alignment horizontal="center" vertical="center" wrapText="1"/>
    </xf>
    <xf numFmtId="0" fontId="5" fillId="0" borderId="14" xfId="0" applyFont="1" applyFill="1" applyBorder="1" applyAlignment="1">
      <alignment horizontal="center" vertical="center" wrapText="1"/>
    </xf>
    <xf numFmtId="0" fontId="4" fillId="0" borderId="11" xfId="0" applyFont="1" applyFill="1" applyBorder="1" applyAlignment="1">
      <alignment horizontal="left" vertical="center"/>
    </xf>
    <xf numFmtId="0" fontId="5" fillId="0" borderId="11" xfId="0" applyFont="1" applyFill="1" applyBorder="1" applyAlignment="1">
      <alignment horizontal="left" vertical="center"/>
    </xf>
    <xf numFmtId="0" fontId="5" fillId="0" borderId="11" xfId="63" applyFont="1" applyFill="1" applyBorder="1" applyAlignment="1" quotePrefix="1">
      <alignment horizontal="left" vertical="center" wrapText="1"/>
      <protection/>
    </xf>
    <xf numFmtId="0" fontId="5" fillId="0" borderId="11" xfId="63" applyFont="1" applyFill="1" applyBorder="1" applyAlignment="1">
      <alignment horizontal="left" vertical="center" wrapText="1"/>
      <protection/>
    </xf>
    <xf numFmtId="0" fontId="4" fillId="0" borderId="11" xfId="63" applyFont="1" applyFill="1" applyBorder="1" applyAlignment="1">
      <alignment horizontal="left" vertical="center" wrapText="1"/>
      <protection/>
    </xf>
    <xf numFmtId="0" fontId="64" fillId="0" borderId="10" xfId="0" applyFont="1" applyBorder="1" applyAlignment="1">
      <alignment horizontal="right" vertical="center"/>
    </xf>
    <xf numFmtId="3" fontId="64" fillId="0" borderId="12" xfId="0" applyNumberFormat="1" applyFont="1" applyBorder="1" applyAlignment="1">
      <alignment horizontal="right" vertical="center"/>
    </xf>
    <xf numFmtId="176" fontId="64" fillId="0" borderId="11" xfId="42" applyNumberFormat="1" applyFont="1" applyBorder="1" applyAlignment="1">
      <alignment horizontal="right" vertical="center"/>
    </xf>
    <xf numFmtId="0" fontId="65" fillId="0" borderId="11" xfId="0" applyFont="1" applyBorder="1" applyAlignment="1">
      <alignment horizontal="right" vertical="center" wrapText="1"/>
    </xf>
    <xf numFmtId="174" fontId="4" fillId="0" borderId="11" xfId="0" applyNumberFormat="1" applyFont="1" applyFill="1" applyBorder="1" applyAlignment="1">
      <alignment horizontal="right" vertical="center"/>
    </xf>
    <xf numFmtId="175" fontId="5" fillId="0" borderId="15" xfId="44" applyNumberFormat="1" applyFont="1" applyFill="1" applyBorder="1" applyAlignment="1" applyProtection="1">
      <alignment horizontal="right" vertical="center" wrapText="1"/>
      <protection/>
    </xf>
    <xf numFmtId="0" fontId="65" fillId="0" borderId="10"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4" fillId="0" borderId="11" xfId="0" applyFont="1" applyBorder="1" applyAlignment="1">
      <alignment horizontal="left" vertical="center" wrapText="1"/>
    </xf>
    <xf numFmtId="0" fontId="5" fillId="0" borderId="10"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8" xfId="0" applyFont="1" applyBorder="1" applyAlignment="1">
      <alignment horizontal="left" vertical="center" wrapText="1"/>
    </xf>
    <xf numFmtId="0" fontId="6" fillId="0" borderId="18" xfId="0" applyFont="1" applyBorder="1" applyAlignment="1" quotePrefix="1">
      <alignment horizontal="left" vertical="center" wrapText="1"/>
    </xf>
    <xf numFmtId="0" fontId="9" fillId="0" borderId="19" xfId="0" applyFont="1" applyBorder="1" applyAlignment="1" quotePrefix="1">
      <alignment horizontal="left" vertical="center" wrapText="1"/>
    </xf>
    <xf numFmtId="0" fontId="6" fillId="0" borderId="19" xfId="0" applyFont="1" applyBorder="1" applyAlignment="1">
      <alignment horizontal="left" vertical="center" wrapText="1"/>
    </xf>
    <xf numFmtId="0" fontId="4" fillId="0" borderId="11" xfId="0" applyFont="1" applyFill="1" applyBorder="1" applyAlignment="1">
      <alignment horizontal="right" vertical="center"/>
    </xf>
    <xf numFmtId="0" fontId="5" fillId="0" borderId="11" xfId="0" applyFont="1" applyFill="1" applyBorder="1" applyAlignment="1">
      <alignment horizontal="right" vertical="center"/>
    </xf>
    <xf numFmtId="176" fontId="5" fillId="0" borderId="11" xfId="44" applyNumberFormat="1" applyFont="1" applyFill="1" applyBorder="1" applyAlignment="1">
      <alignment vertical="center"/>
    </xf>
    <xf numFmtId="176" fontId="4" fillId="0" borderId="11" xfId="44" applyNumberFormat="1" applyFont="1" applyFill="1" applyBorder="1" applyAlignment="1">
      <alignment vertical="center"/>
    </xf>
    <xf numFmtId="0" fontId="5" fillId="0" borderId="11" xfId="63" applyFont="1" applyFill="1" applyBorder="1" applyAlignment="1">
      <alignment horizontal="center" vertical="center"/>
      <protection/>
    </xf>
    <xf numFmtId="0" fontId="5" fillId="0" borderId="20" xfId="0" applyFont="1" applyFill="1" applyBorder="1" applyAlignment="1">
      <alignment horizontal="center" vertical="center"/>
    </xf>
    <xf numFmtId="3" fontId="5" fillId="0" borderId="20" xfId="44" applyNumberFormat="1" applyFont="1" applyFill="1" applyBorder="1" applyAlignment="1" applyProtection="1">
      <alignment vertical="center"/>
      <protection/>
    </xf>
    <xf numFmtId="0" fontId="4" fillId="0" borderId="11" xfId="0" applyNumberFormat="1" applyFont="1" applyFill="1" applyBorder="1" applyAlignment="1">
      <alignment horizontal="center" vertical="center"/>
    </xf>
    <xf numFmtId="41" fontId="5" fillId="0" borderId="11" xfId="0" applyNumberFormat="1" applyFont="1" applyFill="1" applyBorder="1" applyAlignment="1">
      <alignment horizontal="center" vertical="center"/>
    </xf>
    <xf numFmtId="41" fontId="5" fillId="0" borderId="11" xfId="43" applyFont="1" applyFill="1" applyBorder="1" applyAlignment="1">
      <alignment horizontal="right" vertical="center"/>
    </xf>
    <xf numFmtId="41" fontId="5" fillId="0" borderId="11" xfId="43" applyFont="1" applyFill="1" applyBorder="1" applyAlignment="1">
      <alignment vertical="center"/>
    </xf>
    <xf numFmtId="41" fontId="4" fillId="0" borderId="11" xfId="43" applyFont="1" applyFill="1" applyBorder="1" applyAlignment="1">
      <alignment vertical="center"/>
    </xf>
    <xf numFmtId="41" fontId="4" fillId="0" borderId="11" xfId="43" applyFont="1" applyFill="1" applyBorder="1" applyAlignment="1">
      <alignment horizontal="right" vertical="center"/>
    </xf>
    <xf numFmtId="41" fontId="4" fillId="0" borderId="11" xfId="0" applyNumberFormat="1" applyFont="1" applyFill="1" applyBorder="1" applyAlignment="1">
      <alignment vertical="center"/>
    </xf>
    <xf numFmtId="176" fontId="5" fillId="0" borderId="11" xfId="44" applyNumberFormat="1" applyFont="1" applyFill="1" applyBorder="1" applyAlignment="1">
      <alignment horizontal="right" vertical="center"/>
    </xf>
    <xf numFmtId="0" fontId="64" fillId="0" borderId="11" xfId="0" applyFont="1" applyBorder="1" applyAlignment="1">
      <alignment horizontal="right" vertical="center" wrapText="1"/>
    </xf>
    <xf numFmtId="3" fontId="5" fillId="0" borderId="11" xfId="44" applyNumberFormat="1" applyFont="1" applyFill="1" applyBorder="1" applyAlignment="1" applyProtection="1">
      <alignment horizontal="right" vertical="center"/>
      <protection/>
    </xf>
    <xf numFmtId="3" fontId="5" fillId="0" borderId="20" xfId="44" applyNumberFormat="1" applyFont="1" applyFill="1" applyBorder="1" applyAlignment="1" applyProtection="1">
      <alignment horizontal="right" vertical="center"/>
      <protection/>
    </xf>
    <xf numFmtId="175" fontId="5" fillId="0" borderId="11" xfId="44" applyNumberFormat="1" applyFont="1" applyFill="1" applyBorder="1" applyAlignment="1" applyProtection="1">
      <alignment horizontal="right" vertical="center"/>
      <protection/>
    </xf>
    <xf numFmtId="175" fontId="4" fillId="0" borderId="11" xfId="44" applyNumberFormat="1" applyFont="1" applyFill="1" applyBorder="1" applyAlignment="1" applyProtection="1">
      <alignment vertical="center"/>
      <protection/>
    </xf>
    <xf numFmtId="0" fontId="5" fillId="0" borderId="17" xfId="0" applyFont="1" applyFill="1" applyBorder="1" applyAlignment="1">
      <alignment horizontal="left" vertical="center"/>
    </xf>
    <xf numFmtId="175" fontId="5" fillId="0" borderId="11" xfId="0" applyNumberFormat="1" applyFont="1" applyFill="1" applyBorder="1" applyAlignment="1">
      <alignment horizontal="center" vertical="center" wrapText="1"/>
    </xf>
    <xf numFmtId="175" fontId="5" fillId="0" borderId="21" xfId="44" applyNumberFormat="1" applyFont="1" applyFill="1" applyBorder="1" applyAlignment="1" applyProtection="1">
      <alignment horizontal="center" vertical="center" wrapText="1"/>
      <protection/>
    </xf>
    <xf numFmtId="0" fontId="5" fillId="0" borderId="2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5" fontId="5" fillId="0" borderId="21" xfId="44" applyNumberFormat="1" applyFont="1" applyFill="1" applyBorder="1" applyAlignment="1" applyProtection="1">
      <alignment horizontal="right" vertical="center" wrapText="1"/>
      <protection/>
    </xf>
    <xf numFmtId="175" fontId="5" fillId="0" borderId="21" xfId="0" applyNumberFormat="1" applyFont="1" applyFill="1" applyBorder="1" applyAlignment="1">
      <alignment vertical="center" wrapText="1"/>
    </xf>
    <xf numFmtId="0" fontId="65" fillId="0" borderId="12" xfId="0" applyFont="1" applyBorder="1" applyAlignment="1">
      <alignment horizontal="center" vertical="center"/>
    </xf>
    <xf numFmtId="0" fontId="4" fillId="0" borderId="22" xfId="0" applyFont="1" applyFill="1" applyBorder="1" applyAlignment="1">
      <alignment horizontal="left" vertical="center" wrapText="1"/>
    </xf>
    <xf numFmtId="0" fontId="5" fillId="0" borderId="12" xfId="0" applyFont="1" applyBorder="1" applyAlignment="1">
      <alignment horizontal="center" vertical="center" wrapText="1"/>
    </xf>
    <xf numFmtId="3" fontId="5" fillId="0" borderId="12" xfId="0" applyNumberFormat="1" applyFont="1" applyBorder="1" applyAlignment="1">
      <alignment horizontal="right" vertical="center" wrapText="1"/>
    </xf>
    <xf numFmtId="3" fontId="5" fillId="0" borderId="12" xfId="0" applyNumberFormat="1" applyFont="1" applyFill="1" applyBorder="1" applyAlignment="1">
      <alignment horizontal="right" vertical="center" wrapText="1"/>
    </xf>
    <xf numFmtId="176" fontId="4" fillId="0" borderId="12" xfId="44" applyNumberFormat="1" applyFont="1" applyBorder="1" applyAlignment="1">
      <alignment vertical="center"/>
    </xf>
    <xf numFmtId="175" fontId="5" fillId="0" borderId="11" xfId="44" applyNumberFormat="1" applyFont="1" applyFill="1" applyBorder="1" applyAlignment="1" applyProtection="1">
      <alignment horizontal="right" vertical="center" wrapText="1"/>
      <protection/>
    </xf>
    <xf numFmtId="175" fontId="5" fillId="0" borderId="11" xfId="0" applyNumberFormat="1" applyFont="1" applyFill="1" applyBorder="1" applyAlignment="1">
      <alignment vertical="center" wrapText="1"/>
    </xf>
    <xf numFmtId="0" fontId="0" fillId="0" borderId="0" xfId="0" applyAlignment="1">
      <alignment/>
    </xf>
    <xf numFmtId="0" fontId="67" fillId="0" borderId="11" xfId="0" applyFont="1" applyBorder="1" applyAlignment="1">
      <alignment horizontal="left" vertical="center" wrapText="1"/>
    </xf>
    <xf numFmtId="0" fontId="62" fillId="0" borderId="11" xfId="0" applyFont="1" applyBorder="1" applyAlignment="1">
      <alignment horizontal="left" vertical="center" wrapText="1"/>
    </xf>
    <xf numFmtId="3" fontId="62" fillId="0" borderId="11" xfId="0" applyNumberFormat="1" applyFont="1" applyBorder="1" applyAlignment="1">
      <alignment horizontal="center" vertical="center" wrapText="1"/>
    </xf>
    <xf numFmtId="0" fontId="62" fillId="0" borderId="11" xfId="0" applyFont="1" applyBorder="1" applyAlignment="1">
      <alignment vertical="center" wrapText="1"/>
    </xf>
    <xf numFmtId="3" fontId="62" fillId="0" borderId="11" xfId="0" applyNumberFormat="1" applyFont="1" applyBorder="1" applyAlignment="1">
      <alignment vertical="center" wrapText="1"/>
    </xf>
    <xf numFmtId="0" fontId="67" fillId="0" borderId="11" xfId="0" applyFont="1" applyBorder="1" applyAlignment="1">
      <alignment vertical="center" wrapText="1"/>
    </xf>
    <xf numFmtId="3" fontId="67" fillId="0" borderId="11" xfId="0" applyNumberFormat="1" applyFont="1" applyBorder="1" applyAlignment="1">
      <alignment vertical="center" wrapText="1"/>
    </xf>
    <xf numFmtId="0" fontId="0" fillId="0" borderId="0" xfId="0" applyFont="1" applyAlignment="1">
      <alignment/>
    </xf>
    <xf numFmtId="0" fontId="62" fillId="33" borderId="11" xfId="0"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175" fontId="5" fillId="0" borderId="11" xfId="46" applyNumberFormat="1" applyFont="1" applyFill="1" applyBorder="1" applyAlignment="1" applyProtection="1">
      <alignment horizontal="center" vertical="center" wrapText="1"/>
      <protection/>
    </xf>
    <xf numFmtId="0" fontId="67" fillId="0" borderId="11" xfId="0" applyFont="1" applyBorder="1" applyAlignment="1">
      <alignment horizontal="center" vertical="center" wrapText="1"/>
    </xf>
    <xf numFmtId="0" fontId="68" fillId="0" borderId="0" xfId="0" applyFont="1" applyAlignment="1">
      <alignment horizontal="center" vertical="center"/>
    </xf>
    <xf numFmtId="0" fontId="62" fillId="0" borderId="11" xfId="0" applyFont="1" applyBorder="1" applyAlignment="1">
      <alignment horizontal="center" vertical="center" wrapText="1"/>
    </xf>
    <xf numFmtId="0" fontId="0" fillId="0" borderId="0" xfId="0" applyAlignment="1">
      <alignment horizontal="center" vertical="center"/>
    </xf>
    <xf numFmtId="175" fontId="5" fillId="0" borderId="11" xfId="44" applyNumberFormat="1" applyFont="1" applyFill="1" applyBorder="1" applyAlignment="1" applyProtection="1">
      <alignment horizontal="justify" vertical="center"/>
      <protection/>
    </xf>
    <xf numFmtId="0" fontId="12" fillId="0" borderId="0" xfId="0" applyFont="1" applyAlignment="1">
      <alignment horizontal="center" vertical="center"/>
    </xf>
    <xf numFmtId="0" fontId="4"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Fill="1" applyBorder="1" applyAlignment="1">
      <alignment horizontal="center" vertical="center" wrapText="1"/>
    </xf>
    <xf numFmtId="175" fontId="5" fillId="0" borderId="23" xfId="44" applyNumberFormat="1" applyFont="1" applyFill="1" applyBorder="1" applyAlignment="1" applyProtection="1">
      <alignment horizontal="center" vertical="center" wrapText="1"/>
      <protection/>
    </xf>
    <xf numFmtId="0" fontId="67" fillId="0" borderId="0" xfId="0" applyFont="1" applyAlignment="1">
      <alignment horizontal="center" vertical="center"/>
    </xf>
    <xf numFmtId="0" fontId="13" fillId="0" borderId="0" xfId="0" applyFont="1" applyAlignment="1">
      <alignment horizontal="center" vertical="center"/>
    </xf>
    <xf numFmtId="0" fontId="62" fillId="0" borderId="0" xfId="0" applyFont="1" applyAlignment="1">
      <alignment horizontal="left" vertical="center"/>
    </xf>
    <xf numFmtId="0" fontId="5" fillId="0" borderId="19" xfId="0" applyFont="1" applyBorder="1" applyAlignment="1" quotePrefix="1">
      <alignment horizontal="left" vertical="center" wrapText="1"/>
    </xf>
    <xf numFmtId="0" fontId="5" fillId="0" borderId="19" xfId="0" applyFont="1" applyBorder="1" applyAlignment="1">
      <alignment horizontal="left" vertical="center" wrapText="1"/>
    </xf>
    <xf numFmtId="0" fontId="5" fillId="0" borderId="24" xfId="0" applyFont="1" applyBorder="1" applyAlignment="1">
      <alignment horizontal="left" vertical="center" wrapText="1"/>
    </xf>
    <xf numFmtId="0" fontId="62" fillId="0" borderId="0" xfId="0" applyFont="1" applyAlignment="1">
      <alignment horizontal="center"/>
    </xf>
    <xf numFmtId="0" fontId="62" fillId="0" borderId="0" xfId="0" applyFont="1" applyAlignment="1">
      <alignment horizontal="right"/>
    </xf>
    <xf numFmtId="0" fontId="62" fillId="0" borderId="0" xfId="0" applyFont="1" applyAlignment="1">
      <alignment/>
    </xf>
    <xf numFmtId="0" fontId="11" fillId="0" borderId="0" xfId="0" applyFont="1" applyAlignment="1">
      <alignment horizontal="center"/>
    </xf>
    <xf numFmtId="0" fontId="11" fillId="0" borderId="0" xfId="0" applyFont="1" applyAlignment="1">
      <alignment horizontal="left" vertical="center"/>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4" fillId="0" borderId="11" xfId="0" applyFont="1" applyBorder="1" applyAlignment="1">
      <alignment horizontal="left" vertical="center"/>
    </xf>
    <xf numFmtId="175" fontId="5" fillId="0" borderId="11" xfId="45" applyNumberFormat="1" applyFont="1" applyFill="1" applyBorder="1" applyAlignment="1" applyProtection="1">
      <alignment horizontal="center" vertical="center" wrapText="1"/>
      <protection/>
    </xf>
    <xf numFmtId="0" fontId="3" fillId="0" borderId="0" xfId="0" applyFont="1" applyAlignment="1">
      <alignment horizontal="left" vertical="center"/>
    </xf>
    <xf numFmtId="0" fontId="5" fillId="0" borderId="0" xfId="0" applyFont="1" applyAlignment="1">
      <alignment/>
    </xf>
    <xf numFmtId="175" fontId="5" fillId="0" borderId="0" xfId="0" applyNumberFormat="1" applyFont="1" applyAlignment="1">
      <alignment/>
    </xf>
    <xf numFmtId="0" fontId="5" fillId="0" borderId="0" xfId="0" applyFont="1" applyFill="1" applyAlignment="1">
      <alignment wrapText="1"/>
    </xf>
    <xf numFmtId="0" fontId="4" fillId="0" borderId="0" xfId="0" applyFont="1" applyFill="1" applyAlignment="1">
      <alignment wrapText="1"/>
    </xf>
    <xf numFmtId="0" fontId="11" fillId="0" borderId="11" xfId="0" applyFont="1" applyBorder="1" applyAlignment="1">
      <alignment horizontal="center" vertical="center"/>
    </xf>
    <xf numFmtId="3" fontId="5" fillId="0" borderId="0" xfId="0" applyNumberFormat="1" applyFont="1" applyFill="1" applyAlignment="1">
      <alignment wrapText="1"/>
    </xf>
    <xf numFmtId="175" fontId="4" fillId="0" borderId="0" xfId="0" applyNumberFormat="1" applyFont="1" applyFill="1" applyAlignment="1">
      <alignment wrapText="1"/>
    </xf>
    <xf numFmtId="0" fontId="14" fillId="0" borderId="0" xfId="0" applyFont="1" applyAlignment="1">
      <alignment/>
    </xf>
    <xf numFmtId="176" fontId="5" fillId="0" borderId="0" xfId="42" applyNumberFormat="1" applyFont="1" applyAlignment="1">
      <alignment/>
    </xf>
    <xf numFmtId="175" fontId="11" fillId="34" borderId="11" xfId="46" applyNumberFormat="1" applyFont="1" applyFill="1" applyBorder="1" applyAlignment="1" applyProtection="1">
      <alignment horizontal="center" vertical="center" wrapText="1"/>
      <protection/>
    </xf>
    <xf numFmtId="0" fontId="11" fillId="0"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176" fontId="11" fillId="0" borderId="11" xfId="44" applyNumberFormat="1" applyFont="1" applyFill="1" applyBorder="1" applyAlignment="1">
      <alignment/>
    </xf>
    <xf numFmtId="175" fontId="11" fillId="0" borderId="11" xfId="46" applyNumberFormat="1" applyFont="1" applyFill="1" applyBorder="1" applyAlignment="1" applyProtection="1">
      <alignment horizontal="center" vertical="center" wrapText="1"/>
      <protection/>
    </xf>
    <xf numFmtId="3" fontId="11" fillId="0" borderId="11" xfId="42" applyNumberFormat="1" applyFont="1" applyFill="1" applyBorder="1" applyAlignment="1" applyProtection="1">
      <alignment/>
      <protection/>
    </xf>
    <xf numFmtId="0" fontId="11" fillId="0" borderId="11" xfId="0" applyFont="1" applyFill="1" applyBorder="1" applyAlignment="1">
      <alignment wrapText="1"/>
    </xf>
    <xf numFmtId="3" fontId="11" fillId="0" borderId="11" xfId="0" applyNumberFormat="1" applyFont="1" applyFill="1" applyBorder="1" applyAlignment="1">
      <alignment horizontal="left" vertical="center" wrapText="1"/>
    </xf>
    <xf numFmtId="3" fontId="11" fillId="0" borderId="11" xfId="0" applyNumberFormat="1" applyFont="1" applyFill="1" applyBorder="1" applyAlignment="1">
      <alignment vertical="center" wrapText="1"/>
    </xf>
    <xf numFmtId="0" fontId="11" fillId="0" borderId="11" xfId="0" applyFont="1" applyBorder="1" applyAlignment="1">
      <alignment horizontal="center"/>
    </xf>
    <xf numFmtId="0" fontId="11" fillId="0" borderId="11" xfId="63" applyFont="1" applyFill="1" applyBorder="1" applyAlignment="1">
      <alignment horizontal="left" vertical="center" wrapText="1"/>
      <protection/>
    </xf>
    <xf numFmtId="176" fontId="11" fillId="0" borderId="11" xfId="44" applyNumberFormat="1" applyFont="1" applyBorder="1" applyAlignment="1">
      <alignment horizontal="center"/>
    </xf>
    <xf numFmtId="176" fontId="11" fillId="0" borderId="11" xfId="44" applyNumberFormat="1" applyFont="1" applyBorder="1" applyAlignment="1">
      <alignment/>
    </xf>
    <xf numFmtId="0" fontId="11" fillId="0" borderId="11" xfId="0" applyFont="1" applyFill="1" applyBorder="1" applyAlignment="1">
      <alignment horizontal="center" vertical="center"/>
    </xf>
    <xf numFmtId="0" fontId="11" fillId="0" borderId="11" xfId="0" applyFont="1" applyFill="1" applyBorder="1" applyAlignment="1">
      <alignment/>
    </xf>
    <xf numFmtId="0" fontId="11" fillId="0" borderId="11" xfId="63" applyFont="1" applyFill="1" applyBorder="1" applyAlignment="1" quotePrefix="1">
      <alignment horizontal="left" vertical="center" wrapText="1"/>
      <protection/>
    </xf>
    <xf numFmtId="176" fontId="11" fillId="0" borderId="11" xfId="44" applyNumberFormat="1" applyFont="1" applyFill="1" applyBorder="1" applyAlignment="1">
      <alignment horizontal="center" vertical="center" wrapText="1"/>
    </xf>
    <xf numFmtId="3" fontId="11" fillId="0" borderId="11" xfId="42" applyNumberFormat="1" applyFont="1" applyFill="1" applyBorder="1" applyAlignment="1">
      <alignment horizontal="right" vertical="center" wrapText="1"/>
    </xf>
    <xf numFmtId="0" fontId="13" fillId="0" borderId="11" xfId="0" applyFont="1" applyFill="1" applyBorder="1" applyAlignment="1">
      <alignment horizontal="left" vertical="center" wrapText="1"/>
    </xf>
    <xf numFmtId="3" fontId="13" fillId="0" borderId="11" xfId="42" applyNumberFormat="1" applyFont="1" applyFill="1" applyBorder="1" applyAlignment="1">
      <alignment horizontal="right" vertical="center" wrapText="1"/>
    </xf>
    <xf numFmtId="3" fontId="13" fillId="0" borderId="11" xfId="0" applyNumberFormat="1" applyFont="1" applyFill="1" applyBorder="1" applyAlignment="1">
      <alignment horizontal="right" vertical="center" wrapText="1"/>
    </xf>
    <xf numFmtId="0" fontId="11" fillId="0" borderId="11" xfId="0" applyFont="1" applyFill="1" applyBorder="1" applyAlignment="1">
      <alignment vertical="center" wrapText="1"/>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3" fontId="13" fillId="0" borderId="11" xfId="42" applyNumberFormat="1" applyFont="1" applyBorder="1" applyAlignment="1">
      <alignment horizontal="right" vertical="center" wrapText="1"/>
    </xf>
    <xf numFmtId="3" fontId="13" fillId="0" borderId="11" xfId="0" applyNumberFormat="1" applyFont="1" applyBorder="1" applyAlignment="1">
      <alignment horizontal="right"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3" fontId="11" fillId="0" borderId="11" xfId="42" applyNumberFormat="1" applyFont="1" applyBorder="1" applyAlignment="1">
      <alignment horizontal="right" vertical="center" wrapText="1"/>
    </xf>
    <xf numFmtId="3" fontId="11" fillId="0" borderId="11" xfId="0" applyNumberFormat="1" applyFont="1" applyBorder="1" applyAlignment="1">
      <alignment horizontal="right" vertical="center" wrapText="1"/>
    </xf>
    <xf numFmtId="0" fontId="11" fillId="33" borderId="11" xfId="0" applyFont="1" applyFill="1" applyBorder="1" applyAlignment="1">
      <alignment horizontal="center" vertical="center" wrapText="1"/>
    </xf>
    <xf numFmtId="0" fontId="11" fillId="0" borderId="11" xfId="0" applyFont="1" applyBorder="1" applyAlignment="1">
      <alignment vertical="center" wrapText="1"/>
    </xf>
    <xf numFmtId="3" fontId="11" fillId="34" borderId="11" xfId="0" applyNumberFormat="1" applyFont="1" applyFill="1" applyBorder="1" applyAlignment="1">
      <alignment horizontal="right" vertical="center" wrapText="1"/>
    </xf>
    <xf numFmtId="175" fontId="11" fillId="0" borderId="11" xfId="0" applyNumberFormat="1" applyFont="1" applyFill="1" applyBorder="1" applyAlignment="1">
      <alignment horizontal="center" vertical="center" wrapText="1"/>
    </xf>
    <xf numFmtId="175" fontId="11" fillId="0" borderId="11" xfId="44" applyNumberFormat="1" applyFont="1" applyFill="1" applyBorder="1" applyAlignment="1" applyProtection="1">
      <alignment horizontal="center" vertical="center" wrapText="1"/>
      <protection/>
    </xf>
    <xf numFmtId="0" fontId="11" fillId="0" borderId="11" xfId="0" applyFont="1" applyBorder="1" applyAlignment="1" quotePrefix="1">
      <alignment horizontal="left" vertical="center" wrapText="1"/>
    </xf>
    <xf numFmtId="0" fontId="11" fillId="0" borderId="11" xfId="0" applyFont="1" applyBorder="1" applyAlignment="1">
      <alignment horizontal="left" vertical="distributed" wrapText="1"/>
    </xf>
    <xf numFmtId="3" fontId="11" fillId="34" borderId="11" xfId="42" applyNumberFormat="1" applyFont="1" applyFill="1" applyBorder="1" applyAlignment="1">
      <alignment horizontal="right" vertical="center" wrapText="1"/>
    </xf>
    <xf numFmtId="0" fontId="13" fillId="0" borderId="11" xfId="63" applyFont="1" applyFill="1" applyBorder="1" applyAlignment="1">
      <alignment horizontal="left" vertical="center" wrapText="1"/>
      <protection/>
    </xf>
    <xf numFmtId="0" fontId="16" fillId="0" borderId="11" xfId="0" applyNumberFormat="1" applyFont="1" applyFill="1" applyBorder="1" applyAlignment="1">
      <alignment horizontal="center" vertical="center" wrapText="1"/>
    </xf>
    <xf numFmtId="175" fontId="16" fillId="0" borderId="11"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3" fontId="11" fillId="0" borderId="11" xfId="44" applyNumberFormat="1" applyFont="1" applyFill="1" applyBorder="1" applyAlignment="1" applyProtection="1">
      <alignment horizontal="right" vertical="center" wrapText="1"/>
      <protection/>
    </xf>
    <xf numFmtId="3" fontId="13" fillId="0" borderId="11" xfId="44" applyNumberFormat="1" applyFont="1" applyFill="1" applyBorder="1" applyAlignment="1">
      <alignment horizontal="right" vertical="center" wrapText="1"/>
    </xf>
    <xf numFmtId="0" fontId="16" fillId="0" borderId="11" xfId="0" applyFont="1" applyBorder="1" applyAlignment="1" quotePrefix="1">
      <alignment horizontal="left" vertical="center" wrapText="1"/>
    </xf>
    <xf numFmtId="0" fontId="16" fillId="0" borderId="11" xfId="0" applyFont="1" applyBorder="1" applyAlignment="1">
      <alignment horizontal="left" vertical="center" wrapText="1"/>
    </xf>
    <xf numFmtId="0" fontId="13" fillId="0" borderId="11" xfId="0" applyFont="1" applyFill="1" applyBorder="1" applyAlignment="1">
      <alignment horizontal="center" vertical="center" wrapText="1"/>
    </xf>
    <xf numFmtId="3" fontId="13" fillId="0" borderId="11" xfId="0" applyNumberFormat="1" applyFont="1" applyFill="1" applyBorder="1" applyAlignment="1">
      <alignment horizontal="left" vertical="center" wrapText="1"/>
    </xf>
    <xf numFmtId="3" fontId="11" fillId="0" borderId="11" xfId="44" applyNumberFormat="1" applyFont="1" applyFill="1" applyBorder="1" applyAlignment="1">
      <alignment horizontal="right" vertical="center" wrapText="1"/>
    </xf>
    <xf numFmtId="0" fontId="11" fillId="0" borderId="10" xfId="0" applyFont="1" applyFill="1" applyBorder="1" applyAlignment="1">
      <alignment vertical="center" wrapText="1"/>
    </xf>
    <xf numFmtId="41" fontId="11" fillId="0" borderId="11" xfId="0" applyNumberFormat="1" applyFont="1" applyFill="1" applyBorder="1" applyAlignment="1">
      <alignment horizontal="center" vertical="center" wrapText="1"/>
    </xf>
    <xf numFmtId="3" fontId="11" fillId="0" borderId="11" xfId="42" applyNumberFormat="1" applyFont="1" applyFill="1" applyBorder="1" applyAlignment="1" applyProtection="1">
      <alignment horizontal="right" vertical="center" wrapText="1"/>
      <protection/>
    </xf>
    <xf numFmtId="176" fontId="13" fillId="0" borderId="11" xfId="44" applyNumberFormat="1" applyFont="1" applyFill="1" applyBorder="1" applyAlignment="1">
      <alignment horizontal="center" vertical="center" wrapText="1"/>
    </xf>
    <xf numFmtId="175" fontId="11" fillId="0" borderId="11" xfId="42" applyNumberFormat="1" applyFont="1" applyFill="1" applyBorder="1" applyAlignment="1" applyProtection="1">
      <alignment horizontal="center"/>
      <protection/>
    </xf>
    <xf numFmtId="0" fontId="13" fillId="0" borderId="11" xfId="0" applyNumberFormat="1" applyFont="1" applyFill="1" applyBorder="1" applyAlignment="1">
      <alignment horizontal="center" vertical="center" wrapText="1"/>
    </xf>
    <xf numFmtId="3" fontId="13" fillId="0" borderId="11" xfId="44" applyNumberFormat="1" applyFont="1" applyFill="1" applyBorder="1" applyAlignment="1" applyProtection="1">
      <alignment horizontal="right" vertical="center" wrapText="1"/>
      <protection/>
    </xf>
    <xf numFmtId="3" fontId="13" fillId="0" borderId="11" xfId="43" applyNumberFormat="1" applyFont="1" applyFill="1" applyBorder="1" applyAlignment="1">
      <alignment horizontal="right" vertical="center" wrapText="1"/>
    </xf>
    <xf numFmtId="41" fontId="11" fillId="0" borderId="11" xfId="43" applyFont="1" applyFill="1" applyBorder="1" applyAlignment="1">
      <alignment vertical="center" wrapText="1"/>
    </xf>
    <xf numFmtId="175" fontId="17" fillId="0" borderId="11" xfId="46" applyNumberFormat="1" applyFont="1" applyFill="1" applyBorder="1" applyAlignment="1">
      <alignment/>
    </xf>
    <xf numFmtId="174" fontId="13" fillId="0" borderId="11" xfId="0" applyNumberFormat="1" applyFont="1" applyBorder="1" applyAlignment="1">
      <alignment vertical="center" wrapText="1"/>
    </xf>
    <xf numFmtId="3" fontId="11" fillId="0" borderId="11" xfId="46" applyNumberFormat="1" applyFont="1" applyFill="1" applyBorder="1" applyAlignment="1">
      <alignment horizontal="right" vertical="center" wrapText="1"/>
    </xf>
    <xf numFmtId="176" fontId="11" fillId="0" borderId="11" xfId="44" applyNumberFormat="1" applyFont="1" applyFill="1" applyBorder="1" applyAlignment="1">
      <alignment vertical="center"/>
    </xf>
    <xf numFmtId="0" fontId="11" fillId="0" borderId="11" xfId="63" applyFont="1" applyFill="1" applyBorder="1" applyAlignment="1" quotePrefix="1">
      <alignment vertical="center" wrapText="1"/>
      <protection/>
    </xf>
    <xf numFmtId="0" fontId="11" fillId="0" borderId="11" xfId="0" applyFont="1" applyFill="1" applyBorder="1" applyAlignment="1">
      <alignment horizontal="center" vertical="justify" wrapText="1"/>
    </xf>
    <xf numFmtId="3" fontId="11" fillId="0" borderId="11" xfId="0" applyNumberFormat="1" applyFont="1" applyFill="1" applyBorder="1" applyAlignment="1">
      <alignment horizontal="right" wrapText="1"/>
    </xf>
    <xf numFmtId="0" fontId="13" fillId="0" borderId="11" xfId="0" applyFont="1" applyFill="1" applyBorder="1" applyAlignment="1">
      <alignment horizontal="center" vertical="center"/>
    </xf>
    <xf numFmtId="174" fontId="13" fillId="0" borderId="11" xfId="0" applyNumberFormat="1" applyFont="1" applyFill="1" applyBorder="1" applyAlignment="1">
      <alignment vertical="center"/>
    </xf>
    <xf numFmtId="0" fontId="11" fillId="0" borderId="11" xfId="0" applyFont="1" applyFill="1" applyBorder="1" applyAlignment="1">
      <alignment horizontal="center" wrapText="1"/>
    </xf>
    <xf numFmtId="0" fontId="13" fillId="0" borderId="11" xfId="63" applyFont="1" applyFill="1" applyBorder="1" applyAlignment="1">
      <alignment horizontal="center"/>
      <protection/>
    </xf>
    <xf numFmtId="0" fontId="13" fillId="0" borderId="11" xfId="63" applyFont="1" applyFill="1" applyBorder="1" applyAlignment="1">
      <alignment horizontal="left"/>
      <protection/>
    </xf>
    <xf numFmtId="0" fontId="11" fillId="0" borderId="11" xfId="63" applyFont="1" applyFill="1" applyBorder="1" applyAlignment="1">
      <alignment vertical="center"/>
      <protection/>
    </xf>
    <xf numFmtId="0" fontId="68" fillId="0" borderId="0" xfId="0" applyFont="1" applyAlignment="1">
      <alignment horizontal="left"/>
    </xf>
    <xf numFmtId="0" fontId="68" fillId="0" borderId="0" xfId="0" applyFont="1" applyAlignment="1">
      <alignment horizontal="center" vertical="center"/>
    </xf>
    <xf numFmtId="0" fontId="69" fillId="0" borderId="0" xfId="0" applyFont="1" applyAlignment="1">
      <alignment horizontal="center" vertical="center"/>
    </xf>
    <xf numFmtId="0" fontId="62" fillId="0" borderId="11" xfId="0" applyFont="1" applyBorder="1" applyAlignment="1">
      <alignment horizontal="center" vertical="center" wrapText="1"/>
    </xf>
    <xf numFmtId="0" fontId="7" fillId="0" borderId="25" xfId="0" applyFont="1" applyBorder="1" applyAlignment="1">
      <alignment horizontal="left"/>
    </xf>
    <xf numFmtId="0" fontId="63" fillId="0" borderId="25" xfId="0" applyFont="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176" fontId="13" fillId="0" borderId="11" xfId="42" applyNumberFormat="1" applyFont="1" applyFill="1" applyBorder="1" applyAlignment="1" applyProtection="1">
      <alignment horizontal="center" vertical="center" wrapText="1"/>
      <protection/>
    </xf>
    <xf numFmtId="175" fontId="13" fillId="0" borderId="11" xfId="46" applyNumberFormat="1" applyFont="1" applyFill="1" applyBorder="1" applyAlignment="1" applyProtection="1">
      <alignment horizontal="center" vertical="center" wrapText="1"/>
      <protection/>
    </xf>
    <xf numFmtId="175" fontId="11" fillId="0" borderId="11" xfId="46" applyNumberFormat="1" applyFont="1" applyFill="1" applyBorder="1" applyAlignment="1" applyProtection="1">
      <alignment horizontal="center" vertical="center" wrapText="1"/>
      <protection/>
    </xf>
    <xf numFmtId="175" fontId="11" fillId="0" borderId="11" xfId="44" applyNumberFormat="1" applyFont="1" applyFill="1" applyBorder="1" applyAlignment="1" applyProtection="1">
      <alignment horizontal="center" vertical="center" wrapText="1"/>
      <protection/>
    </xf>
    <xf numFmtId="0" fontId="11" fillId="0" borderId="11"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177" fontId="42" fillId="0" borderId="0" xfId="46" applyFont="1" applyAlignment="1">
      <alignment/>
    </xf>
    <xf numFmtId="0" fontId="43" fillId="0" borderId="0" xfId="0" applyFont="1" applyBorder="1" applyAlignment="1">
      <alignment horizontal="right" wrapText="1"/>
    </xf>
    <xf numFmtId="176" fontId="11" fillId="0" borderId="11" xfId="44" applyNumberFormat="1" applyFont="1" applyFill="1" applyBorder="1" applyAlignment="1">
      <alignment horizontal="right" wrapText="1"/>
    </xf>
    <xf numFmtId="3" fontId="11" fillId="34" borderId="11" xfId="0" applyNumberFormat="1" applyFont="1" applyFill="1" applyBorder="1" applyAlignment="1">
      <alignment horizontal="right" wrapText="1"/>
    </xf>
    <xf numFmtId="0" fontId="4" fillId="0" borderId="0" xfId="0" applyFont="1" applyFill="1" applyBorder="1" applyAlignment="1">
      <alignment horizontal="left"/>
    </xf>
    <xf numFmtId="0" fontId="5" fillId="0" borderId="0" xfId="0" applyFont="1" applyFill="1" applyAlignment="1">
      <alignment/>
    </xf>
    <xf numFmtId="3" fontId="5" fillId="0" borderId="0" xfId="0" applyNumberFormat="1" applyFont="1" applyAlignment="1">
      <alignment/>
    </xf>
    <xf numFmtId="175" fontId="5" fillId="0" borderId="0" xfId="0" applyNumberFormat="1"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5" xfId="45"/>
    <cellStyle name="Comma 6"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6" xfId="61"/>
    <cellStyle name="Normal 8" xfId="62"/>
    <cellStyle name="Normal_Sheet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2638425</xdr:colOff>
      <xdr:row>3</xdr:row>
      <xdr:rowOff>28575</xdr:rowOff>
    </xdr:from>
    <xdr:to>
      <xdr:col>4</xdr:col>
      <xdr:colOff>495300</xdr:colOff>
      <xdr:row>3</xdr:row>
      <xdr:rowOff>38100</xdr:rowOff>
    </xdr:to>
    <xdr:sp>
      <xdr:nvSpPr>
        <xdr:cNvPr id="1" name="Straight Connector 1"/>
        <xdr:cNvSpPr>
          <a:spLocks/>
        </xdr:cNvSpPr>
      </xdr:nvSpPr>
      <xdr:spPr>
        <a:xfrm flipV="1">
          <a:off x="3133725" y="657225"/>
          <a:ext cx="2486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2790825</xdr:colOff>
      <xdr:row>3</xdr:row>
      <xdr:rowOff>19050</xdr:rowOff>
    </xdr:from>
    <xdr:to>
      <xdr:col>4</xdr:col>
      <xdr:colOff>561975</xdr:colOff>
      <xdr:row>3</xdr:row>
      <xdr:rowOff>28575</xdr:rowOff>
    </xdr:to>
    <xdr:sp>
      <xdr:nvSpPr>
        <xdr:cNvPr id="1" name="Straight Connector 1"/>
        <xdr:cNvSpPr>
          <a:spLocks/>
        </xdr:cNvSpPr>
      </xdr:nvSpPr>
      <xdr:spPr>
        <a:xfrm flipV="1">
          <a:off x="3181350" y="647700"/>
          <a:ext cx="22288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3352800</xdr:colOff>
      <xdr:row>1</xdr:row>
      <xdr:rowOff>38100</xdr:rowOff>
    </xdr:from>
    <xdr:to>
      <xdr:col>4</xdr:col>
      <xdr:colOff>514350</xdr:colOff>
      <xdr:row>1</xdr:row>
      <xdr:rowOff>38100</xdr:rowOff>
    </xdr:to>
    <xdr:sp>
      <xdr:nvSpPr>
        <xdr:cNvPr id="1" name="Straight Connector 1"/>
        <xdr:cNvSpPr>
          <a:spLocks/>
        </xdr:cNvSpPr>
      </xdr:nvSpPr>
      <xdr:spPr>
        <a:xfrm>
          <a:off x="3733800" y="942975"/>
          <a:ext cx="2133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4"/>
  <sheetViews>
    <sheetView zoomScalePageLayoutView="0" workbookViewId="0" topLeftCell="A1">
      <selection activeCell="D12" sqref="D12"/>
    </sheetView>
  </sheetViews>
  <sheetFormatPr defaultColWidth="9.140625" defaultRowHeight="15"/>
  <cols>
    <col min="1" max="1" width="7.421875" style="0" customWidth="1"/>
    <col min="2" max="2" width="46.57421875" style="0" customWidth="1"/>
    <col min="3" max="3" width="11.7109375" style="0" customWidth="1"/>
    <col min="4" max="4" width="11.140625" style="0" customWidth="1"/>
    <col min="5" max="5" width="11.57421875" style="0" bestFit="1" customWidth="1"/>
    <col min="6" max="6" width="16.421875" style="0" customWidth="1"/>
    <col min="7" max="7" width="22.57421875" style="121" customWidth="1"/>
  </cols>
  <sheetData>
    <row r="1" spans="1:13" ht="16.5">
      <c r="A1" s="230" t="s">
        <v>197</v>
      </c>
      <c r="B1" s="230"/>
      <c r="C1" s="230"/>
      <c r="D1" s="230"/>
      <c r="E1" s="230"/>
      <c r="F1" s="230"/>
      <c r="G1" s="230"/>
      <c r="H1" s="1"/>
      <c r="I1" s="1"/>
      <c r="J1" s="1"/>
      <c r="K1" s="1"/>
      <c r="L1" s="1"/>
      <c r="M1" s="1"/>
    </row>
    <row r="2" spans="1:13" ht="16.5">
      <c r="A2" s="230" t="s">
        <v>198</v>
      </c>
      <c r="B2" s="230"/>
      <c r="C2" s="230"/>
      <c r="D2" s="230"/>
      <c r="E2" s="230"/>
      <c r="F2" s="230"/>
      <c r="G2" s="230"/>
      <c r="H2" s="1"/>
      <c r="I2" s="1"/>
      <c r="J2" s="1"/>
      <c r="K2" s="1"/>
      <c r="L2" s="1"/>
      <c r="M2" s="1"/>
    </row>
    <row r="3" spans="1:13" ht="16.5" customHeight="1">
      <c r="A3" s="231" t="s">
        <v>204</v>
      </c>
      <c r="B3" s="231"/>
      <c r="C3" s="231"/>
      <c r="D3" s="231"/>
      <c r="E3" s="231"/>
      <c r="F3" s="231"/>
      <c r="G3" s="231"/>
      <c r="H3" s="1"/>
      <c r="I3" s="1"/>
      <c r="J3" s="1"/>
      <c r="K3" s="1"/>
      <c r="L3" s="1"/>
      <c r="M3" s="1"/>
    </row>
    <row r="4" spans="1:13" ht="16.5">
      <c r="A4" s="2"/>
      <c r="B4" s="2"/>
      <c r="C4" s="2"/>
      <c r="D4" s="2"/>
      <c r="E4" s="2"/>
      <c r="F4" s="2"/>
      <c r="G4" s="119"/>
      <c r="H4" s="1"/>
      <c r="I4" s="1"/>
      <c r="J4" s="1"/>
      <c r="K4" s="1"/>
      <c r="L4" s="1"/>
      <c r="M4" s="1"/>
    </row>
    <row r="5" ht="15">
      <c r="G5" s="132" t="s">
        <v>203</v>
      </c>
    </row>
    <row r="6" spans="1:7" ht="15">
      <c r="A6" s="118" t="s">
        <v>155</v>
      </c>
      <c r="B6" s="118" t="s">
        <v>0</v>
      </c>
      <c r="C6" s="118" t="s">
        <v>1</v>
      </c>
      <c r="D6" s="118" t="s">
        <v>2</v>
      </c>
      <c r="E6" s="118" t="s">
        <v>3</v>
      </c>
      <c r="F6" s="118" t="s">
        <v>4</v>
      </c>
      <c r="G6" s="118" t="s">
        <v>5</v>
      </c>
    </row>
    <row r="7" spans="1:7" ht="15">
      <c r="A7" s="118" t="s">
        <v>7</v>
      </c>
      <c r="B7" s="106" t="s">
        <v>156</v>
      </c>
      <c r="C7" s="118"/>
      <c r="D7" s="111"/>
      <c r="E7" s="111"/>
      <c r="F7" s="112">
        <f>F8+F9+F10+F11+F12+F13+F14+F15+F16</f>
        <v>1006917000</v>
      </c>
      <c r="G7" s="118"/>
    </row>
    <row r="8" spans="1:7" ht="47.25" customHeight="1">
      <c r="A8" s="120">
        <v>1</v>
      </c>
      <c r="B8" s="107" t="s">
        <v>157</v>
      </c>
      <c r="C8" s="120" t="s">
        <v>8</v>
      </c>
      <c r="D8" s="108">
        <v>22500</v>
      </c>
      <c r="E8" s="110">
        <v>35000</v>
      </c>
      <c r="F8" s="110">
        <f>E8*D8</f>
        <v>787500000</v>
      </c>
      <c r="G8" s="120" t="s">
        <v>9</v>
      </c>
    </row>
    <row r="9" spans="1:7" ht="30">
      <c r="A9" s="120">
        <v>2</v>
      </c>
      <c r="B9" s="107" t="s">
        <v>158</v>
      </c>
      <c r="C9" s="120" t="s">
        <v>10</v>
      </c>
      <c r="D9" s="120">
        <v>1</v>
      </c>
      <c r="E9" s="110">
        <v>2750000</v>
      </c>
      <c r="F9" s="110">
        <f>E9*D9</f>
        <v>2750000</v>
      </c>
      <c r="G9" s="114" t="s">
        <v>11</v>
      </c>
    </row>
    <row r="10" spans="1:7" ht="30">
      <c r="A10" s="120">
        <v>3</v>
      </c>
      <c r="B10" s="107" t="s">
        <v>159</v>
      </c>
      <c r="C10" s="120" t="s">
        <v>10</v>
      </c>
      <c r="D10" s="120">
        <v>1</v>
      </c>
      <c r="E10" s="110">
        <v>165000</v>
      </c>
      <c r="F10" s="110">
        <f>E10*D10</f>
        <v>165000</v>
      </c>
      <c r="G10" s="120" t="s">
        <v>12</v>
      </c>
    </row>
    <row r="11" spans="1:7" ht="30">
      <c r="A11" s="120">
        <v>4</v>
      </c>
      <c r="B11" s="107" t="s">
        <v>13</v>
      </c>
      <c r="C11" s="120" t="s">
        <v>14</v>
      </c>
      <c r="D11" s="108">
        <v>43500</v>
      </c>
      <c r="E11" s="110">
        <v>4500</v>
      </c>
      <c r="F11" s="110">
        <f>E11*D11</f>
        <v>195750000</v>
      </c>
      <c r="G11" s="120" t="s">
        <v>15</v>
      </c>
    </row>
    <row r="12" spans="1:7" ht="30">
      <c r="A12" s="120">
        <v>5</v>
      </c>
      <c r="B12" s="107" t="s">
        <v>160</v>
      </c>
      <c r="C12" s="120" t="s">
        <v>16</v>
      </c>
      <c r="D12" s="120">
        <v>94</v>
      </c>
      <c r="E12" s="110">
        <v>50000</v>
      </c>
      <c r="F12" s="110">
        <f>E12*D12</f>
        <v>4700000</v>
      </c>
      <c r="G12" s="120" t="s">
        <v>17</v>
      </c>
    </row>
    <row r="13" spans="1:7" ht="30">
      <c r="A13" s="120">
        <v>6</v>
      </c>
      <c r="B13" s="107" t="s">
        <v>161</v>
      </c>
      <c r="C13" s="120"/>
      <c r="D13" s="120"/>
      <c r="E13" s="110"/>
      <c r="F13" s="110">
        <v>5000000</v>
      </c>
      <c r="G13" s="120" t="s">
        <v>22</v>
      </c>
    </row>
    <row r="14" spans="1:7" ht="30">
      <c r="A14" s="120">
        <v>7</v>
      </c>
      <c r="B14" s="107" t="s">
        <v>162</v>
      </c>
      <c r="C14" s="120" t="s">
        <v>10</v>
      </c>
      <c r="D14" s="120">
        <v>9</v>
      </c>
      <c r="E14" s="110">
        <v>300000</v>
      </c>
      <c r="F14" s="110">
        <f>E14*D14</f>
        <v>2700000</v>
      </c>
      <c r="G14" s="120" t="s">
        <v>17</v>
      </c>
    </row>
    <row r="15" spans="1:7" ht="30">
      <c r="A15" s="120">
        <v>8</v>
      </c>
      <c r="B15" s="107" t="s">
        <v>163</v>
      </c>
      <c r="C15" s="120" t="s">
        <v>23</v>
      </c>
      <c r="D15" s="120">
        <v>9</v>
      </c>
      <c r="E15" s="110">
        <v>100000</v>
      </c>
      <c r="F15" s="110">
        <f>E15*D15</f>
        <v>900000</v>
      </c>
      <c r="G15" s="120" t="s">
        <v>22</v>
      </c>
    </row>
    <row r="16" spans="1:7" ht="30">
      <c r="A16" s="120">
        <v>9</v>
      </c>
      <c r="B16" s="107" t="s">
        <v>18</v>
      </c>
      <c r="C16" s="120"/>
      <c r="D16" s="120"/>
      <c r="E16" s="109"/>
      <c r="F16" s="110">
        <f>F17+F18</f>
        <v>7452000</v>
      </c>
      <c r="G16" s="120"/>
    </row>
    <row r="17" spans="1:7" ht="47.25">
      <c r="A17" s="120" t="s">
        <v>27</v>
      </c>
      <c r="B17" s="19" t="s">
        <v>164</v>
      </c>
      <c r="C17" s="115" t="s">
        <v>37</v>
      </c>
      <c r="D17" s="116">
        <v>108</v>
      </c>
      <c r="E17" s="116">
        <v>23000</v>
      </c>
      <c r="F17" s="110">
        <f>D17*E17</f>
        <v>2484000</v>
      </c>
      <c r="G17" s="117" t="s">
        <v>165</v>
      </c>
    </row>
    <row r="18" spans="1:7" ht="63">
      <c r="A18" s="120" t="s">
        <v>30</v>
      </c>
      <c r="B18" s="19" t="s">
        <v>166</v>
      </c>
      <c r="C18" s="115" t="s">
        <v>37</v>
      </c>
      <c r="D18" s="116">
        <v>216</v>
      </c>
      <c r="E18" s="116">
        <v>23000</v>
      </c>
      <c r="F18" s="110">
        <f>D18*E18</f>
        <v>4968000</v>
      </c>
      <c r="G18" s="91" t="s">
        <v>165</v>
      </c>
    </row>
    <row r="19" spans="1:7" ht="15">
      <c r="A19" s="118" t="s">
        <v>34</v>
      </c>
      <c r="B19" s="106" t="s">
        <v>167</v>
      </c>
      <c r="C19" s="118"/>
      <c r="D19" s="118"/>
      <c r="E19" s="111"/>
      <c r="F19" s="112">
        <f>F20+F30</f>
        <v>31986500</v>
      </c>
      <c r="G19" s="118"/>
    </row>
    <row r="20" spans="1:7" ht="45">
      <c r="A20" s="118">
        <v>1</v>
      </c>
      <c r="B20" s="106" t="s">
        <v>168</v>
      </c>
      <c r="C20" s="118"/>
      <c r="D20" s="118"/>
      <c r="E20" s="111"/>
      <c r="F20" s="112">
        <f>SUM(F21:F29)</f>
        <v>2322500</v>
      </c>
      <c r="G20" s="120" t="s">
        <v>38</v>
      </c>
    </row>
    <row r="21" spans="1:7" ht="30">
      <c r="A21" s="120" t="s">
        <v>27</v>
      </c>
      <c r="B21" s="107" t="s">
        <v>169</v>
      </c>
      <c r="C21" s="120" t="s">
        <v>43</v>
      </c>
      <c r="D21" s="120">
        <v>10</v>
      </c>
      <c r="E21" s="110">
        <v>5500</v>
      </c>
      <c r="F21" s="110">
        <f>E21*D21</f>
        <v>55000</v>
      </c>
      <c r="G21" s="120"/>
    </row>
    <row r="22" spans="1:7" ht="30">
      <c r="A22" s="120" t="s">
        <v>30</v>
      </c>
      <c r="B22" s="107" t="s">
        <v>170</v>
      </c>
      <c r="C22" s="120" t="s">
        <v>121</v>
      </c>
      <c r="D22" s="120">
        <v>20</v>
      </c>
      <c r="E22" s="110">
        <v>23000</v>
      </c>
      <c r="F22" s="110">
        <f aca="true" t="shared" si="0" ref="F22:F29">E22*D22</f>
        <v>460000</v>
      </c>
      <c r="G22" s="120"/>
    </row>
    <row r="23" spans="1:7" ht="15">
      <c r="A23" s="120" t="s">
        <v>50</v>
      </c>
      <c r="B23" s="107" t="s">
        <v>171</v>
      </c>
      <c r="C23" s="120" t="s">
        <v>49</v>
      </c>
      <c r="D23" s="120">
        <v>20</v>
      </c>
      <c r="E23" s="110">
        <v>2200</v>
      </c>
      <c r="F23" s="110">
        <f t="shared" si="0"/>
        <v>44000</v>
      </c>
      <c r="G23" s="120"/>
    </row>
    <row r="24" spans="1:7" ht="15">
      <c r="A24" s="120" t="s">
        <v>51</v>
      </c>
      <c r="B24" s="107" t="s">
        <v>172</v>
      </c>
      <c r="C24" s="120" t="s">
        <v>49</v>
      </c>
      <c r="D24" s="120">
        <v>10</v>
      </c>
      <c r="E24" s="110">
        <v>2200</v>
      </c>
      <c r="F24" s="110">
        <f t="shared" si="0"/>
        <v>22000</v>
      </c>
      <c r="G24" s="120"/>
    </row>
    <row r="25" spans="1:7" ht="15">
      <c r="A25" s="120" t="s">
        <v>53</v>
      </c>
      <c r="B25" s="107" t="s">
        <v>173</v>
      </c>
      <c r="C25" s="120" t="s">
        <v>52</v>
      </c>
      <c r="D25" s="120">
        <v>9</v>
      </c>
      <c r="E25" s="110">
        <v>28000</v>
      </c>
      <c r="F25" s="110">
        <f t="shared" si="0"/>
        <v>252000</v>
      </c>
      <c r="G25" s="120"/>
    </row>
    <row r="26" spans="1:7" ht="15">
      <c r="A26" s="120" t="s">
        <v>54</v>
      </c>
      <c r="B26" s="107" t="s">
        <v>174</v>
      </c>
      <c r="C26" s="120" t="s">
        <v>43</v>
      </c>
      <c r="D26" s="120">
        <v>9</v>
      </c>
      <c r="E26" s="110">
        <v>5500</v>
      </c>
      <c r="F26" s="110">
        <f t="shared" si="0"/>
        <v>49500</v>
      </c>
      <c r="G26" s="120"/>
    </row>
    <row r="27" spans="1:7" ht="15">
      <c r="A27" s="120" t="s">
        <v>56</v>
      </c>
      <c r="B27" s="107" t="s">
        <v>137</v>
      </c>
      <c r="C27" s="120" t="s">
        <v>55</v>
      </c>
      <c r="D27" s="120">
        <v>9</v>
      </c>
      <c r="E27" s="110">
        <v>100000</v>
      </c>
      <c r="F27" s="110">
        <f t="shared" si="0"/>
        <v>900000</v>
      </c>
      <c r="G27" s="120"/>
    </row>
    <row r="28" spans="1:7" ht="15">
      <c r="A28" s="120" t="s">
        <v>150</v>
      </c>
      <c r="B28" s="107" t="s">
        <v>138</v>
      </c>
      <c r="C28" s="120" t="s">
        <v>55</v>
      </c>
      <c r="D28" s="120">
        <v>9</v>
      </c>
      <c r="E28" s="110">
        <v>40000</v>
      </c>
      <c r="F28" s="110">
        <f t="shared" si="0"/>
        <v>360000</v>
      </c>
      <c r="G28" s="120"/>
    </row>
    <row r="29" spans="1:7" ht="15">
      <c r="A29" s="120" t="s">
        <v>201</v>
      </c>
      <c r="B29" s="107" t="s">
        <v>175</v>
      </c>
      <c r="C29" s="120" t="s">
        <v>52</v>
      </c>
      <c r="D29" s="120">
        <v>9</v>
      </c>
      <c r="E29" s="110">
        <v>20000</v>
      </c>
      <c r="F29" s="110">
        <f t="shared" si="0"/>
        <v>180000</v>
      </c>
      <c r="G29" s="120"/>
    </row>
    <row r="30" spans="1:7" ht="15">
      <c r="A30" s="118">
        <v>2</v>
      </c>
      <c r="B30" s="106" t="s">
        <v>176</v>
      </c>
      <c r="C30" s="118"/>
      <c r="D30" s="118"/>
      <c r="E30" s="111"/>
      <c r="F30" s="112">
        <f>F31+F39</f>
        <v>29664000</v>
      </c>
      <c r="G30" s="118"/>
    </row>
    <row r="31" spans="1:7" ht="15">
      <c r="A31" s="118" t="s">
        <v>177</v>
      </c>
      <c r="B31" s="106" t="s">
        <v>178</v>
      </c>
      <c r="C31" s="118"/>
      <c r="D31" s="118"/>
      <c r="E31" s="111"/>
      <c r="F31" s="112">
        <f>F32+F36+F37+F38</f>
        <v>3114000</v>
      </c>
      <c r="G31" s="120"/>
    </row>
    <row r="32" spans="1:7" ht="15">
      <c r="A32" s="120" t="s">
        <v>27</v>
      </c>
      <c r="B32" s="107" t="s">
        <v>179</v>
      </c>
      <c r="C32" s="120"/>
      <c r="D32" s="120"/>
      <c r="E32" s="109"/>
      <c r="F32" s="110">
        <f>F33+F35+F34</f>
        <v>414000</v>
      </c>
      <c r="G32" s="120"/>
    </row>
    <row r="33" spans="1:7" ht="30">
      <c r="A33" s="120"/>
      <c r="B33" s="107" t="s">
        <v>180</v>
      </c>
      <c r="C33" s="120" t="s">
        <v>57</v>
      </c>
      <c r="D33" s="120">
        <v>9</v>
      </c>
      <c r="E33" s="110">
        <v>30000</v>
      </c>
      <c r="F33" s="110">
        <f aca="true" t="shared" si="1" ref="F33:F38">E33*D33</f>
        <v>270000</v>
      </c>
      <c r="G33" s="120" t="s">
        <v>181</v>
      </c>
    </row>
    <row r="34" spans="1:7" ht="30">
      <c r="A34" s="120"/>
      <c r="B34" s="107" t="s">
        <v>182</v>
      </c>
      <c r="C34" s="120" t="s">
        <v>57</v>
      </c>
      <c r="D34" s="120">
        <v>9</v>
      </c>
      <c r="E34" s="110">
        <v>8000</v>
      </c>
      <c r="F34" s="110">
        <f t="shared" si="1"/>
        <v>72000</v>
      </c>
      <c r="G34" s="120" t="s">
        <v>181</v>
      </c>
    </row>
    <row r="35" spans="1:7" ht="30">
      <c r="A35" s="120"/>
      <c r="B35" s="107" t="s">
        <v>183</v>
      </c>
      <c r="C35" s="120" t="s">
        <v>57</v>
      </c>
      <c r="D35" s="120">
        <v>9</v>
      </c>
      <c r="E35" s="110">
        <v>8000</v>
      </c>
      <c r="F35" s="110">
        <f t="shared" si="1"/>
        <v>72000</v>
      </c>
      <c r="G35" s="120" t="s">
        <v>181</v>
      </c>
    </row>
    <row r="36" spans="1:7" ht="30">
      <c r="A36" s="120" t="s">
        <v>30</v>
      </c>
      <c r="B36" s="107" t="s">
        <v>184</v>
      </c>
      <c r="C36" s="120" t="s">
        <v>23</v>
      </c>
      <c r="D36" s="120">
        <v>9</v>
      </c>
      <c r="E36" s="110">
        <v>100000</v>
      </c>
      <c r="F36" s="110">
        <f t="shared" si="1"/>
        <v>900000</v>
      </c>
      <c r="G36" s="120" t="s">
        <v>22</v>
      </c>
    </row>
    <row r="37" spans="1:7" ht="60">
      <c r="A37" s="120" t="s">
        <v>50</v>
      </c>
      <c r="B37" s="107" t="s">
        <v>185</v>
      </c>
      <c r="C37" s="109" t="s">
        <v>59</v>
      </c>
      <c r="D37" s="120">
        <v>9</v>
      </c>
      <c r="E37" s="110">
        <v>100000</v>
      </c>
      <c r="F37" s="110">
        <f t="shared" si="1"/>
        <v>900000</v>
      </c>
      <c r="G37" s="120" t="s">
        <v>32</v>
      </c>
    </row>
    <row r="38" spans="1:7" ht="60">
      <c r="A38" s="120" t="s">
        <v>51</v>
      </c>
      <c r="B38" s="107" t="s">
        <v>186</v>
      </c>
      <c r="C38" s="120" t="s">
        <v>29</v>
      </c>
      <c r="D38" s="120">
        <v>9</v>
      </c>
      <c r="E38" s="110">
        <v>100000</v>
      </c>
      <c r="F38" s="110">
        <f t="shared" si="1"/>
        <v>900000</v>
      </c>
      <c r="G38" s="120" t="s">
        <v>32</v>
      </c>
    </row>
    <row r="39" spans="1:7" ht="15">
      <c r="A39" s="118" t="s">
        <v>187</v>
      </c>
      <c r="B39" s="106" t="s">
        <v>139</v>
      </c>
      <c r="C39" s="120"/>
      <c r="D39" s="120"/>
      <c r="E39" s="109"/>
      <c r="F39" s="112">
        <f>F40+F43+F44+F45+F46</f>
        <v>26550000</v>
      </c>
      <c r="G39" s="120"/>
    </row>
    <row r="40" spans="1:7" ht="15">
      <c r="A40" s="120" t="s">
        <v>27</v>
      </c>
      <c r="B40" s="107" t="s">
        <v>188</v>
      </c>
      <c r="C40" s="120"/>
      <c r="D40" s="120"/>
      <c r="E40" s="109"/>
      <c r="F40" s="110">
        <f>F41+F42</f>
        <v>10530000</v>
      </c>
      <c r="G40" s="120"/>
    </row>
    <row r="41" spans="1:7" ht="30">
      <c r="A41" s="120"/>
      <c r="B41" s="107" t="s">
        <v>189</v>
      </c>
      <c r="C41" s="120" t="s">
        <v>57</v>
      </c>
      <c r="D41" s="120">
        <v>9</v>
      </c>
      <c r="E41" s="110">
        <v>585000</v>
      </c>
      <c r="F41" s="110">
        <f aca="true" t="shared" si="2" ref="F41:F46">E41*D41</f>
        <v>5265000</v>
      </c>
      <c r="G41" s="232" t="s">
        <v>190</v>
      </c>
    </row>
    <row r="42" spans="1:7" ht="30">
      <c r="A42" s="120"/>
      <c r="B42" s="107" t="s">
        <v>191</v>
      </c>
      <c r="C42" s="120" t="s">
        <v>57</v>
      </c>
      <c r="D42" s="120">
        <v>9</v>
      </c>
      <c r="E42" s="110">
        <v>585000</v>
      </c>
      <c r="F42" s="110">
        <f t="shared" si="2"/>
        <v>5265000</v>
      </c>
      <c r="G42" s="232"/>
    </row>
    <row r="43" spans="1:7" ht="30">
      <c r="A43" s="120" t="s">
        <v>30</v>
      </c>
      <c r="B43" s="107" t="s">
        <v>140</v>
      </c>
      <c r="C43" s="120" t="s">
        <v>141</v>
      </c>
      <c r="D43" s="120">
        <v>9</v>
      </c>
      <c r="E43" s="110">
        <v>1500000</v>
      </c>
      <c r="F43" s="110">
        <f t="shared" si="2"/>
        <v>13500000</v>
      </c>
      <c r="G43" s="120" t="s">
        <v>11</v>
      </c>
    </row>
    <row r="44" spans="1:7" ht="60">
      <c r="A44" s="120" t="s">
        <v>50</v>
      </c>
      <c r="B44" s="107" t="s">
        <v>142</v>
      </c>
      <c r="C44" s="120" t="s">
        <v>63</v>
      </c>
      <c r="D44" s="120">
        <v>9</v>
      </c>
      <c r="E44" s="110">
        <v>150000</v>
      </c>
      <c r="F44" s="110">
        <f t="shared" si="2"/>
        <v>1350000</v>
      </c>
      <c r="G44" s="120" t="s">
        <v>32</v>
      </c>
    </row>
    <row r="45" spans="1:7" ht="15.75">
      <c r="A45" s="120" t="s">
        <v>51</v>
      </c>
      <c r="B45" s="19" t="s">
        <v>192</v>
      </c>
      <c r="C45" s="22" t="s">
        <v>10</v>
      </c>
      <c r="D45" s="117">
        <v>9</v>
      </c>
      <c r="E45" s="117">
        <v>30000</v>
      </c>
      <c r="F45" s="110">
        <f t="shared" si="2"/>
        <v>270000</v>
      </c>
      <c r="G45" s="22" t="s">
        <v>22</v>
      </c>
    </row>
    <row r="46" spans="1:7" ht="15.75">
      <c r="A46" s="120" t="s">
        <v>53</v>
      </c>
      <c r="B46" s="19" t="s">
        <v>193</v>
      </c>
      <c r="C46" s="22" t="s">
        <v>145</v>
      </c>
      <c r="D46" s="117">
        <v>9</v>
      </c>
      <c r="E46" s="147">
        <v>100000</v>
      </c>
      <c r="F46" s="110">
        <f t="shared" si="2"/>
        <v>900000</v>
      </c>
      <c r="G46" s="22" t="s">
        <v>22</v>
      </c>
    </row>
    <row r="47" spans="1:7" ht="15">
      <c r="A47" s="118" t="s">
        <v>48</v>
      </c>
      <c r="B47" s="106" t="s">
        <v>65</v>
      </c>
      <c r="C47" s="120"/>
      <c r="D47" s="118"/>
      <c r="E47" s="111"/>
      <c r="F47" s="112">
        <f>F48</f>
        <v>3600000</v>
      </c>
      <c r="G47" s="120"/>
    </row>
    <row r="48" spans="1:7" s="113" customFormat="1" ht="15">
      <c r="A48" s="120">
        <v>1</v>
      </c>
      <c r="B48" s="107" t="s">
        <v>194</v>
      </c>
      <c r="C48" s="120" t="s">
        <v>67</v>
      </c>
      <c r="D48" s="120">
        <v>18</v>
      </c>
      <c r="E48" s="110">
        <v>200000</v>
      </c>
      <c r="F48" s="110">
        <f>E48*D48</f>
        <v>3600000</v>
      </c>
      <c r="G48" s="120" t="s">
        <v>22</v>
      </c>
    </row>
    <row r="49" spans="1:7" ht="15">
      <c r="A49" s="118" t="s">
        <v>64</v>
      </c>
      <c r="B49" s="106" t="s">
        <v>91</v>
      </c>
      <c r="C49" s="118"/>
      <c r="D49" s="120"/>
      <c r="E49" s="109"/>
      <c r="F49" s="112">
        <f>F50</f>
        <v>8400000</v>
      </c>
      <c r="G49" s="120" t="s">
        <v>22</v>
      </c>
    </row>
    <row r="50" spans="1:7" ht="30">
      <c r="A50" s="120"/>
      <c r="B50" s="107" t="s">
        <v>195</v>
      </c>
      <c r="C50" s="120" t="s">
        <v>93</v>
      </c>
      <c r="D50" s="120">
        <v>7</v>
      </c>
      <c r="E50" s="110">
        <v>1200000</v>
      </c>
      <c r="F50" s="110">
        <f>E50*D50</f>
        <v>8400000</v>
      </c>
      <c r="G50" s="120" t="s">
        <v>165</v>
      </c>
    </row>
    <row r="51" spans="1:7" ht="15">
      <c r="A51" s="118" t="s">
        <v>68</v>
      </c>
      <c r="B51" s="106" t="s">
        <v>84</v>
      </c>
      <c r="C51" s="120"/>
      <c r="D51" s="120"/>
      <c r="E51" s="109"/>
      <c r="F51" s="112">
        <f>F52</f>
        <v>2096500</v>
      </c>
      <c r="G51" s="120"/>
    </row>
    <row r="52" spans="1:10" ht="45">
      <c r="A52" s="120"/>
      <c r="B52" s="107" t="s">
        <v>196</v>
      </c>
      <c r="C52" s="118"/>
      <c r="D52" s="118"/>
      <c r="E52" s="111"/>
      <c r="F52" s="112">
        <v>2096500</v>
      </c>
      <c r="G52" s="120" t="s">
        <v>22</v>
      </c>
      <c r="H52" s="105"/>
      <c r="I52" s="105"/>
      <c r="J52" s="105"/>
    </row>
    <row r="53" spans="1:10" ht="15">
      <c r="A53" s="107"/>
      <c r="B53" s="118" t="s">
        <v>89</v>
      </c>
      <c r="C53" s="107"/>
      <c r="D53" s="120"/>
      <c r="E53" s="109"/>
      <c r="F53" s="112">
        <f>F51+F49+F47+F19+F7</f>
        <v>1053000000</v>
      </c>
      <c r="G53" s="120"/>
      <c r="H53" s="105"/>
      <c r="I53" s="105"/>
      <c r="J53" s="105"/>
    </row>
    <row r="54" spans="1:10" ht="16.5">
      <c r="A54" s="229" t="s">
        <v>202</v>
      </c>
      <c r="B54" s="229"/>
      <c r="C54" s="229"/>
      <c r="D54" s="229"/>
      <c r="E54" s="229"/>
      <c r="F54" s="229"/>
      <c r="G54" s="229"/>
      <c r="H54" s="105"/>
      <c r="I54" s="105"/>
      <c r="J54" s="105"/>
    </row>
  </sheetData>
  <sheetProtection/>
  <mergeCells count="5">
    <mergeCell ref="A54:G54"/>
    <mergeCell ref="A1:G1"/>
    <mergeCell ref="A2:G2"/>
    <mergeCell ref="A3:G3"/>
    <mergeCell ref="G41:G42"/>
  </mergeCells>
  <printOptions/>
  <pageMargins left="0.86" right="0.7" top="0.62" bottom="0.6" header="0.3" footer="0.3"/>
  <pageSetup horizontalDpi="600" verticalDpi="600" orientation="landscape" paperSize="9" r:id="rId2"/>
  <headerFooter differentFirst="1">
    <oddHeader>&amp;C&amp;P</oddHeader>
  </headerFooter>
  <drawing r:id="rId1"/>
</worksheet>
</file>

<file path=xl/worksheets/sheet2.xml><?xml version="1.0" encoding="utf-8"?>
<worksheet xmlns="http://schemas.openxmlformats.org/spreadsheetml/2006/main" xmlns:r="http://schemas.openxmlformats.org/officeDocument/2006/relationships">
  <dimension ref="A1:G97"/>
  <sheetViews>
    <sheetView zoomScalePageLayoutView="0" workbookViewId="0" topLeftCell="A1">
      <selection activeCell="B6" sqref="B6"/>
    </sheetView>
  </sheetViews>
  <sheetFormatPr defaultColWidth="9.140625" defaultRowHeight="15"/>
  <cols>
    <col min="1" max="1" width="5.8515625" style="138" customWidth="1"/>
    <col min="2" max="2" width="48.57421875" style="142" customWidth="1"/>
    <col min="3" max="4" width="9.140625" style="138" customWidth="1"/>
    <col min="5" max="5" width="11.57421875" style="139" customWidth="1"/>
    <col min="6" max="6" width="16.28125" style="140" customWidth="1"/>
    <col min="7" max="7" width="22.421875" style="141" customWidth="1"/>
    <col min="8" max="16384" width="9.140625" style="1" customWidth="1"/>
  </cols>
  <sheetData>
    <row r="1" spans="1:7" ht="16.5">
      <c r="A1" s="230" t="s">
        <v>200</v>
      </c>
      <c r="B1" s="230"/>
      <c r="C1" s="230"/>
      <c r="D1" s="230"/>
      <c r="E1" s="230"/>
      <c r="F1" s="230"/>
      <c r="G1" s="230"/>
    </row>
    <row r="2" spans="1:7" ht="16.5">
      <c r="A2" s="230" t="s">
        <v>199</v>
      </c>
      <c r="B2" s="230"/>
      <c r="C2" s="230"/>
      <c r="D2" s="230"/>
      <c r="E2" s="230"/>
      <c r="F2" s="230"/>
      <c r="G2" s="230"/>
    </row>
    <row r="3" spans="1:7" ht="16.5">
      <c r="A3" s="231" t="s">
        <v>204</v>
      </c>
      <c r="B3" s="231"/>
      <c r="C3" s="231"/>
      <c r="D3" s="231"/>
      <c r="E3" s="231"/>
      <c r="F3" s="231"/>
      <c r="G3" s="231"/>
    </row>
    <row r="4" spans="1:7" ht="16.5">
      <c r="A4" s="2"/>
      <c r="B4" s="148"/>
      <c r="C4" s="2"/>
      <c r="D4" s="2"/>
      <c r="E4" s="2"/>
      <c r="F4" s="2"/>
      <c r="G4" s="123"/>
    </row>
    <row r="5" spans="1:7" ht="16.5">
      <c r="A5" s="2"/>
      <c r="B5" s="148"/>
      <c r="C5" s="2"/>
      <c r="D5" s="2"/>
      <c r="E5" s="2"/>
      <c r="F5" s="2"/>
      <c r="G5" s="133" t="s">
        <v>203</v>
      </c>
    </row>
    <row r="6" spans="1:7" s="134" customFormat="1" ht="31.5">
      <c r="A6" s="10" t="s">
        <v>6</v>
      </c>
      <c r="B6" s="124" t="s">
        <v>0</v>
      </c>
      <c r="C6" s="10" t="s">
        <v>1</v>
      </c>
      <c r="D6" s="10" t="s">
        <v>2</v>
      </c>
      <c r="E6" s="10" t="s">
        <v>3</v>
      </c>
      <c r="F6" s="10" t="s">
        <v>4</v>
      </c>
      <c r="G6" s="124" t="s">
        <v>5</v>
      </c>
    </row>
    <row r="7" spans="1:7" s="134" customFormat="1" ht="15.75">
      <c r="A7" s="10" t="s">
        <v>7</v>
      </c>
      <c r="B7" s="63" t="s">
        <v>90</v>
      </c>
      <c r="C7" s="10"/>
      <c r="D7" s="10"/>
      <c r="E7" s="57"/>
      <c r="F7" s="39">
        <f>F8+F9+F10+F11+F12+F13+F14+F15+F16</f>
        <v>1203915000</v>
      </c>
      <c r="G7" s="124"/>
    </row>
    <row r="8" spans="1:7" s="134" customFormat="1" ht="63">
      <c r="A8" s="10">
        <v>1</v>
      </c>
      <c r="B8" s="143" t="s">
        <v>19</v>
      </c>
      <c r="C8" s="9" t="s">
        <v>8</v>
      </c>
      <c r="D8" s="46">
        <v>30000</v>
      </c>
      <c r="E8" s="11">
        <v>35000</v>
      </c>
      <c r="F8" s="40">
        <f>D8*E8</f>
        <v>1050000000</v>
      </c>
      <c r="G8" s="35" t="s">
        <v>9</v>
      </c>
    </row>
    <row r="9" spans="1:7" s="134" customFormat="1" ht="31.5">
      <c r="A9" s="10">
        <v>2</v>
      </c>
      <c r="B9" s="143" t="s">
        <v>20</v>
      </c>
      <c r="C9" s="9" t="s">
        <v>10</v>
      </c>
      <c r="D9" s="46">
        <v>1</v>
      </c>
      <c r="E9" s="11">
        <v>2750000</v>
      </c>
      <c r="F9" s="40">
        <f>D9*E9</f>
        <v>2750000</v>
      </c>
      <c r="G9" s="125" t="s">
        <v>11</v>
      </c>
    </row>
    <row r="10" spans="1:7" s="134" customFormat="1" ht="31.5">
      <c r="A10" s="10">
        <v>3</v>
      </c>
      <c r="B10" s="143" t="s">
        <v>21</v>
      </c>
      <c r="C10" s="9" t="s">
        <v>10</v>
      </c>
      <c r="D10" s="46">
        <v>1</v>
      </c>
      <c r="E10" s="11">
        <v>165000</v>
      </c>
      <c r="F10" s="40">
        <f>D10*E10</f>
        <v>165000</v>
      </c>
      <c r="G10" s="35" t="s">
        <v>12</v>
      </c>
    </row>
    <row r="11" spans="1:7" s="134" customFormat="1" ht="31.5">
      <c r="A11" s="10">
        <v>4</v>
      </c>
      <c r="B11" s="143" t="s">
        <v>13</v>
      </c>
      <c r="C11" s="9" t="s">
        <v>14</v>
      </c>
      <c r="D11" s="46">
        <v>30000</v>
      </c>
      <c r="E11" s="11">
        <v>4500</v>
      </c>
      <c r="F11" s="40">
        <f>D11*E11</f>
        <v>135000000</v>
      </c>
      <c r="G11" s="35" t="s">
        <v>15</v>
      </c>
    </row>
    <row r="12" spans="1:7" s="134" customFormat="1" ht="31.5">
      <c r="A12" s="60">
        <v>5</v>
      </c>
      <c r="B12" s="144" t="s">
        <v>61</v>
      </c>
      <c r="C12" s="12" t="s">
        <v>16</v>
      </c>
      <c r="D12" s="47">
        <v>94</v>
      </c>
      <c r="E12" s="13">
        <v>50000</v>
      </c>
      <c r="F12" s="41">
        <f>D12*E12</f>
        <v>4700000</v>
      </c>
      <c r="G12" s="126" t="s">
        <v>17</v>
      </c>
    </row>
    <row r="13" spans="1:7" s="134" customFormat="1" ht="31.5">
      <c r="A13" s="60">
        <v>6</v>
      </c>
      <c r="B13" s="144" t="s">
        <v>24</v>
      </c>
      <c r="C13" s="3"/>
      <c r="D13" s="3"/>
      <c r="E13" s="54"/>
      <c r="F13" s="42">
        <v>5000000</v>
      </c>
      <c r="G13" s="127" t="s">
        <v>22</v>
      </c>
    </row>
    <row r="14" spans="1:7" s="134" customFormat="1" ht="31.5">
      <c r="A14" s="61">
        <v>7</v>
      </c>
      <c r="B14" s="143" t="s">
        <v>26</v>
      </c>
      <c r="C14" s="4" t="s">
        <v>10</v>
      </c>
      <c r="D14" s="4">
        <v>9</v>
      </c>
      <c r="E14" s="7">
        <v>300000</v>
      </c>
      <c r="F14" s="43">
        <f>D14*E14</f>
        <v>2700000</v>
      </c>
      <c r="G14" s="128" t="s">
        <v>22</v>
      </c>
    </row>
    <row r="15" spans="1:7" s="134" customFormat="1" ht="31.5">
      <c r="A15" s="62">
        <v>8</v>
      </c>
      <c r="B15" s="145" t="s">
        <v>25</v>
      </c>
      <c r="C15" s="5" t="s">
        <v>23</v>
      </c>
      <c r="D15" s="5">
        <v>9</v>
      </c>
      <c r="E15" s="55">
        <v>100000</v>
      </c>
      <c r="F15" s="8">
        <f>D15*E15</f>
        <v>900000</v>
      </c>
      <c r="G15" s="129" t="s">
        <v>22</v>
      </c>
    </row>
    <row r="16" spans="1:7" s="134" customFormat="1" ht="31.5">
      <c r="A16" s="10">
        <v>9</v>
      </c>
      <c r="B16" s="143" t="s">
        <v>18</v>
      </c>
      <c r="C16" s="4"/>
      <c r="D16" s="4"/>
      <c r="E16" s="6"/>
      <c r="F16" s="43">
        <f>F17+F18</f>
        <v>2700000</v>
      </c>
      <c r="G16" s="129"/>
    </row>
    <row r="17" spans="1:7" s="134" customFormat="1" ht="47.25">
      <c r="A17" s="4" t="s">
        <v>27</v>
      </c>
      <c r="B17" s="143" t="s">
        <v>28</v>
      </c>
      <c r="C17" s="4" t="s">
        <v>29</v>
      </c>
      <c r="D17" s="4">
        <v>9</v>
      </c>
      <c r="E17" s="7">
        <v>100000</v>
      </c>
      <c r="F17" s="43">
        <f>D17*E17</f>
        <v>900000</v>
      </c>
      <c r="G17" s="129"/>
    </row>
    <row r="18" spans="1:7" s="134" customFormat="1" ht="47.25">
      <c r="A18" s="4" t="s">
        <v>30</v>
      </c>
      <c r="B18" s="143" t="s">
        <v>31</v>
      </c>
      <c r="C18" s="4" t="s">
        <v>29</v>
      </c>
      <c r="D18" s="4">
        <v>18</v>
      </c>
      <c r="E18" s="7">
        <v>100000</v>
      </c>
      <c r="F18" s="43">
        <f>D18*E18</f>
        <v>1800000</v>
      </c>
      <c r="G18" s="129"/>
    </row>
    <row r="19" spans="1:7" s="134" customFormat="1" ht="31.5">
      <c r="A19" s="14" t="s">
        <v>34</v>
      </c>
      <c r="B19" s="15" t="s">
        <v>35</v>
      </c>
      <c r="C19" s="16"/>
      <c r="D19" s="16"/>
      <c r="E19" s="17"/>
      <c r="F19" s="58">
        <f>F20+F21+F22+F23+F24+F25+F26</f>
        <v>470265000</v>
      </c>
      <c r="G19" s="18"/>
    </row>
    <row r="20" spans="1:7" s="134" customFormat="1" ht="63">
      <c r="A20" s="14">
        <v>1</v>
      </c>
      <c r="B20" s="19" t="s">
        <v>36</v>
      </c>
      <c r="C20" s="16" t="s">
        <v>37</v>
      </c>
      <c r="D20" s="16">
        <v>2500</v>
      </c>
      <c r="E20" s="17">
        <v>147000</v>
      </c>
      <c r="F20" s="20">
        <f aca="true" t="shared" si="0" ref="F20:F26">D20*E20</f>
        <v>367500000</v>
      </c>
      <c r="G20" s="21" t="s">
        <v>38</v>
      </c>
    </row>
    <row r="21" spans="1:7" s="134" customFormat="1" ht="31.5">
      <c r="A21" s="14">
        <v>2</v>
      </c>
      <c r="B21" s="50" t="s">
        <v>39</v>
      </c>
      <c r="C21" s="16" t="s">
        <v>10</v>
      </c>
      <c r="D21" s="16">
        <v>1</v>
      </c>
      <c r="E21" s="17">
        <v>2750000</v>
      </c>
      <c r="F21" s="20">
        <f t="shared" si="0"/>
        <v>2750000</v>
      </c>
      <c r="G21" s="21" t="s">
        <v>40</v>
      </c>
    </row>
    <row r="22" spans="1:7" s="134" customFormat="1" ht="31.5">
      <c r="A22" s="14">
        <v>3</v>
      </c>
      <c r="B22" s="19" t="s">
        <v>41</v>
      </c>
      <c r="C22" s="16" t="s">
        <v>10</v>
      </c>
      <c r="D22" s="16">
        <v>1</v>
      </c>
      <c r="E22" s="17">
        <v>165000</v>
      </c>
      <c r="F22" s="20">
        <f t="shared" si="0"/>
        <v>165000</v>
      </c>
      <c r="G22" s="21" t="s">
        <v>40</v>
      </c>
    </row>
    <row r="23" spans="1:7" s="134" customFormat="1" ht="31.5">
      <c r="A23" s="14">
        <v>4</v>
      </c>
      <c r="B23" s="19" t="s">
        <v>42</v>
      </c>
      <c r="C23" s="16" t="s">
        <v>43</v>
      </c>
      <c r="D23" s="16">
        <v>25000</v>
      </c>
      <c r="E23" s="17">
        <v>850</v>
      </c>
      <c r="F23" s="20">
        <f t="shared" si="0"/>
        <v>21250000</v>
      </c>
      <c r="G23" s="22" t="s">
        <v>44</v>
      </c>
    </row>
    <row r="24" spans="1:7" s="134" customFormat="1" ht="15.75">
      <c r="A24" s="14">
        <v>5</v>
      </c>
      <c r="B24" s="51" t="s">
        <v>45</v>
      </c>
      <c r="C24" s="18" t="s">
        <v>37</v>
      </c>
      <c r="D24" s="16">
        <v>2500</v>
      </c>
      <c r="E24" s="17">
        <v>30000</v>
      </c>
      <c r="F24" s="20">
        <f t="shared" si="0"/>
        <v>75000000</v>
      </c>
      <c r="G24" s="18" t="s">
        <v>22</v>
      </c>
    </row>
    <row r="25" spans="1:7" s="134" customFormat="1" ht="31.5">
      <c r="A25" s="14">
        <v>6</v>
      </c>
      <c r="B25" s="51" t="s">
        <v>47</v>
      </c>
      <c r="C25" s="18" t="s">
        <v>23</v>
      </c>
      <c r="D25" s="16">
        <v>9</v>
      </c>
      <c r="E25" s="17">
        <v>300000</v>
      </c>
      <c r="F25" s="20">
        <f t="shared" si="0"/>
        <v>2700000</v>
      </c>
      <c r="G25" s="18" t="s">
        <v>22</v>
      </c>
    </row>
    <row r="26" spans="1:7" s="134" customFormat="1" ht="31.5">
      <c r="A26" s="14">
        <v>7</v>
      </c>
      <c r="B26" s="52" t="s">
        <v>46</v>
      </c>
      <c r="C26" s="18" t="s">
        <v>23</v>
      </c>
      <c r="D26" s="16">
        <v>9</v>
      </c>
      <c r="E26" s="17">
        <v>100000</v>
      </c>
      <c r="F26" s="20">
        <f t="shared" si="0"/>
        <v>900000</v>
      </c>
      <c r="G26" s="18" t="s">
        <v>22</v>
      </c>
    </row>
    <row r="27" spans="1:7" s="134" customFormat="1" ht="15.75">
      <c r="A27" s="26" t="s">
        <v>48</v>
      </c>
      <c r="B27" s="146" t="s">
        <v>96</v>
      </c>
      <c r="C27" s="4"/>
      <c r="D27" s="4"/>
      <c r="E27" s="6"/>
      <c r="F27" s="27">
        <f>F28+F38+F39</f>
        <v>29351500</v>
      </c>
      <c r="G27" s="128"/>
    </row>
    <row r="28" spans="1:7" s="134" customFormat="1" ht="15.75">
      <c r="A28" s="26">
        <v>1</v>
      </c>
      <c r="B28" s="63" t="s">
        <v>97</v>
      </c>
      <c r="C28" s="4"/>
      <c r="D28" s="4"/>
      <c r="E28" s="6"/>
      <c r="F28" s="27">
        <f>F29+F30+F31+F32+F33+F34+F35+F36+F37</f>
        <v>2861500</v>
      </c>
      <c r="G28" s="18" t="s">
        <v>22</v>
      </c>
    </row>
    <row r="29" spans="1:7" s="134" customFormat="1" ht="31.5">
      <c r="A29" s="4" t="s">
        <v>27</v>
      </c>
      <c r="B29" s="19" t="s">
        <v>136</v>
      </c>
      <c r="C29" s="4" t="s">
        <v>49</v>
      </c>
      <c r="D29" s="4">
        <v>140</v>
      </c>
      <c r="E29" s="56">
        <v>2200</v>
      </c>
      <c r="F29" s="28">
        <f>D29*E29</f>
        <v>308000</v>
      </c>
      <c r="G29" s="128"/>
    </row>
    <row r="30" spans="1:7" s="134" customFormat="1" ht="31.5">
      <c r="A30" s="4" t="s">
        <v>30</v>
      </c>
      <c r="B30" s="19" t="s">
        <v>98</v>
      </c>
      <c r="C30" s="4" t="s">
        <v>49</v>
      </c>
      <c r="D30" s="4">
        <v>140</v>
      </c>
      <c r="E30" s="56">
        <v>2200</v>
      </c>
      <c r="F30" s="28">
        <f aca="true" t="shared" si="1" ref="F30:F45">D30*E30</f>
        <v>308000</v>
      </c>
      <c r="G30" s="128"/>
    </row>
    <row r="31" spans="1:7" s="134" customFormat="1" ht="31.5">
      <c r="A31" s="4" t="s">
        <v>50</v>
      </c>
      <c r="B31" s="19" t="s">
        <v>133</v>
      </c>
      <c r="C31" s="4" t="s">
        <v>99</v>
      </c>
      <c r="D31" s="4">
        <v>140</v>
      </c>
      <c r="E31" s="56">
        <v>5000</v>
      </c>
      <c r="F31" s="28">
        <f t="shared" si="1"/>
        <v>700000</v>
      </c>
      <c r="G31" s="128"/>
    </row>
    <row r="32" spans="1:7" s="134" customFormat="1" ht="15.75">
      <c r="A32" s="4" t="s">
        <v>51</v>
      </c>
      <c r="B32" s="19" t="s">
        <v>100</v>
      </c>
      <c r="C32" s="4" t="s">
        <v>101</v>
      </c>
      <c r="D32" s="4">
        <v>9</v>
      </c>
      <c r="E32" s="56">
        <v>28000</v>
      </c>
      <c r="F32" s="28">
        <f t="shared" si="1"/>
        <v>252000</v>
      </c>
      <c r="G32" s="128"/>
    </row>
    <row r="33" spans="1:7" s="134" customFormat="1" ht="15.75">
      <c r="A33" s="4" t="s">
        <v>60</v>
      </c>
      <c r="B33" s="50" t="s">
        <v>102</v>
      </c>
      <c r="C33" s="4" t="s">
        <v>43</v>
      </c>
      <c r="D33" s="4">
        <v>27</v>
      </c>
      <c r="E33" s="56">
        <v>5500</v>
      </c>
      <c r="F33" s="28">
        <f t="shared" si="1"/>
        <v>148500</v>
      </c>
      <c r="G33" s="128"/>
    </row>
    <row r="34" spans="1:7" s="134" customFormat="1" ht="15.75">
      <c r="A34" s="4" t="s">
        <v>53</v>
      </c>
      <c r="B34" s="50" t="s">
        <v>103</v>
      </c>
      <c r="C34" s="4" t="s">
        <v>104</v>
      </c>
      <c r="D34" s="4">
        <v>5</v>
      </c>
      <c r="E34" s="56">
        <v>83000</v>
      </c>
      <c r="F34" s="28">
        <f t="shared" si="1"/>
        <v>415000</v>
      </c>
      <c r="G34" s="128"/>
    </row>
    <row r="35" spans="1:7" s="134" customFormat="1" ht="15.75">
      <c r="A35" s="4" t="s">
        <v>54</v>
      </c>
      <c r="B35" s="64" t="s">
        <v>105</v>
      </c>
      <c r="C35" s="4" t="s">
        <v>106</v>
      </c>
      <c r="D35" s="4">
        <v>2</v>
      </c>
      <c r="E35" s="56">
        <v>40000</v>
      </c>
      <c r="F35" s="28">
        <f t="shared" si="1"/>
        <v>80000</v>
      </c>
      <c r="G35" s="128"/>
    </row>
    <row r="36" spans="1:7" s="134" customFormat="1" ht="15.75">
      <c r="A36" s="4" t="s">
        <v>56</v>
      </c>
      <c r="B36" s="50" t="s">
        <v>107</v>
      </c>
      <c r="C36" s="4" t="s">
        <v>101</v>
      </c>
      <c r="D36" s="4">
        <v>30</v>
      </c>
      <c r="E36" s="56">
        <v>20000</v>
      </c>
      <c r="F36" s="28">
        <f t="shared" si="1"/>
        <v>600000</v>
      </c>
      <c r="G36" s="128"/>
    </row>
    <row r="37" spans="1:7" s="134" customFormat="1" ht="15.75">
      <c r="A37" s="4" t="s">
        <v>150</v>
      </c>
      <c r="B37" s="90" t="s">
        <v>149</v>
      </c>
      <c r="C37" s="4" t="s">
        <v>145</v>
      </c>
      <c r="D37" s="4">
        <v>1</v>
      </c>
      <c r="E37" s="56">
        <v>50000</v>
      </c>
      <c r="F37" s="28">
        <f t="shared" si="1"/>
        <v>50000</v>
      </c>
      <c r="G37" s="128"/>
    </row>
    <row r="38" spans="1:7" s="134" customFormat="1" ht="63">
      <c r="A38" s="26">
        <v>2</v>
      </c>
      <c r="B38" s="65" t="s">
        <v>134</v>
      </c>
      <c r="C38" s="4" t="s">
        <v>108</v>
      </c>
      <c r="D38" s="4">
        <v>126</v>
      </c>
      <c r="E38" s="56">
        <v>160000</v>
      </c>
      <c r="F38" s="27">
        <f>D38*E38</f>
        <v>20160000</v>
      </c>
      <c r="G38" s="21" t="s">
        <v>62</v>
      </c>
    </row>
    <row r="39" spans="1:7" s="134" customFormat="1" ht="15.75">
      <c r="A39" s="26">
        <v>3</v>
      </c>
      <c r="B39" s="66" t="s">
        <v>109</v>
      </c>
      <c r="C39" s="4"/>
      <c r="D39" s="4"/>
      <c r="E39" s="56"/>
      <c r="F39" s="27">
        <f>F40+F43</f>
        <v>6330000</v>
      </c>
      <c r="G39" s="128"/>
    </row>
    <row r="40" spans="1:7" s="134" customFormat="1" ht="15.75">
      <c r="A40" s="4" t="s">
        <v>27</v>
      </c>
      <c r="B40" s="67" t="s">
        <v>110</v>
      </c>
      <c r="C40" s="4"/>
      <c r="D40" s="4"/>
      <c r="E40" s="56"/>
      <c r="F40" s="29">
        <f>F41+F42</f>
        <v>4680000</v>
      </c>
      <c r="G40" s="128"/>
    </row>
    <row r="41" spans="1:7" s="134" customFormat="1" ht="31.5">
      <c r="A41" s="4"/>
      <c r="B41" s="135" t="s">
        <v>119</v>
      </c>
      <c r="C41" s="4" t="s">
        <v>108</v>
      </c>
      <c r="D41" s="4">
        <v>126</v>
      </c>
      <c r="E41" s="56">
        <v>30000</v>
      </c>
      <c r="F41" s="28">
        <f t="shared" si="1"/>
        <v>3780000</v>
      </c>
      <c r="G41" s="122" t="s">
        <v>58</v>
      </c>
    </row>
    <row r="42" spans="1:7" s="134" customFormat="1" ht="63">
      <c r="A42" s="4"/>
      <c r="B42" s="68" t="s">
        <v>132</v>
      </c>
      <c r="C42" s="4" t="s">
        <v>111</v>
      </c>
      <c r="D42" s="4">
        <v>9</v>
      </c>
      <c r="E42" s="56">
        <v>100000</v>
      </c>
      <c r="F42" s="28">
        <f t="shared" si="1"/>
        <v>900000</v>
      </c>
      <c r="G42" s="22" t="s">
        <v>32</v>
      </c>
    </row>
    <row r="43" spans="1:7" s="134" customFormat="1" ht="31.5">
      <c r="A43" s="4" t="s">
        <v>30</v>
      </c>
      <c r="B43" s="69" t="s">
        <v>112</v>
      </c>
      <c r="C43" s="4"/>
      <c r="D43" s="4"/>
      <c r="E43" s="56"/>
      <c r="F43" s="29">
        <f>F44+F45</f>
        <v>1650000</v>
      </c>
      <c r="G43" s="128"/>
    </row>
    <row r="44" spans="1:7" s="134" customFormat="1" ht="15.75">
      <c r="A44" s="26"/>
      <c r="B44" s="136" t="s">
        <v>113</v>
      </c>
      <c r="C44" s="4" t="s">
        <v>93</v>
      </c>
      <c r="D44" s="4">
        <v>1</v>
      </c>
      <c r="E44" s="56">
        <v>1500000</v>
      </c>
      <c r="F44" s="28">
        <f t="shared" si="1"/>
        <v>1500000</v>
      </c>
      <c r="G44" s="128" t="s">
        <v>22</v>
      </c>
    </row>
    <row r="45" spans="1:7" s="134" customFormat="1" ht="63">
      <c r="A45" s="26"/>
      <c r="B45" s="137" t="s">
        <v>114</v>
      </c>
      <c r="C45" s="4" t="s">
        <v>63</v>
      </c>
      <c r="D45" s="4">
        <v>1</v>
      </c>
      <c r="E45" s="56">
        <v>150000</v>
      </c>
      <c r="F45" s="28">
        <f t="shared" si="1"/>
        <v>150000</v>
      </c>
      <c r="G45" s="22" t="s">
        <v>32</v>
      </c>
    </row>
    <row r="46" spans="1:7" s="134" customFormat="1" ht="47.25">
      <c r="A46" s="26" t="s">
        <v>64</v>
      </c>
      <c r="B46" s="53" t="s">
        <v>131</v>
      </c>
      <c r="C46" s="4"/>
      <c r="D46" s="4"/>
      <c r="E46" s="56"/>
      <c r="F46" s="27">
        <f>F47+F55+F56</f>
        <v>12057000</v>
      </c>
      <c r="G46" s="22"/>
    </row>
    <row r="47" spans="1:7" s="134" customFormat="1" ht="31.5">
      <c r="A47" s="31">
        <v>1</v>
      </c>
      <c r="B47" s="32" t="s">
        <v>147</v>
      </c>
      <c r="C47" s="4"/>
      <c r="D47" s="4"/>
      <c r="E47" s="56"/>
      <c r="F47" s="27">
        <f>F48+F49+F50+F51+F52+F53+F54</f>
        <v>3463000</v>
      </c>
      <c r="G47" s="18" t="s">
        <v>22</v>
      </c>
    </row>
    <row r="48" spans="1:7" s="134" customFormat="1" ht="31.5">
      <c r="A48" s="33" t="s">
        <v>27</v>
      </c>
      <c r="B48" s="23" t="s">
        <v>120</v>
      </c>
      <c r="C48" s="24" t="s">
        <v>43</v>
      </c>
      <c r="D48" s="34">
        <v>6</v>
      </c>
      <c r="E48" s="59">
        <v>5500</v>
      </c>
      <c r="F48" s="45">
        <f aca="true" t="shared" si="2" ref="F48:F54">D48*E48</f>
        <v>33000</v>
      </c>
      <c r="G48" s="22"/>
    </row>
    <row r="49" spans="1:7" s="134" customFormat="1" ht="31.5">
      <c r="A49" s="33" t="s">
        <v>30</v>
      </c>
      <c r="B49" s="23" t="s">
        <v>152</v>
      </c>
      <c r="C49" s="24" t="s">
        <v>121</v>
      </c>
      <c r="D49" s="34">
        <v>120</v>
      </c>
      <c r="E49" s="59">
        <v>23000</v>
      </c>
      <c r="F49" s="45">
        <f t="shared" si="2"/>
        <v>2760000</v>
      </c>
      <c r="G49" s="22"/>
    </row>
    <row r="50" spans="1:7" s="134" customFormat="1" ht="15.75">
      <c r="A50" s="33" t="s">
        <v>50</v>
      </c>
      <c r="B50" s="23" t="s">
        <v>122</v>
      </c>
      <c r="C50" s="24" t="s">
        <v>52</v>
      </c>
      <c r="D50" s="34">
        <v>6</v>
      </c>
      <c r="E50" s="59">
        <v>40000</v>
      </c>
      <c r="F50" s="45">
        <f t="shared" si="2"/>
        <v>240000</v>
      </c>
      <c r="G50" s="22"/>
    </row>
    <row r="51" spans="1:7" s="134" customFormat="1" ht="15.75">
      <c r="A51" s="33" t="s">
        <v>51</v>
      </c>
      <c r="B51" s="23" t="s">
        <v>123</v>
      </c>
      <c r="C51" s="24" t="s">
        <v>55</v>
      </c>
      <c r="D51" s="34">
        <v>1</v>
      </c>
      <c r="E51" s="59">
        <v>100000</v>
      </c>
      <c r="F51" s="45">
        <f t="shared" si="2"/>
        <v>100000</v>
      </c>
      <c r="G51" s="22"/>
    </row>
    <row r="52" spans="1:7" s="134" customFormat="1" ht="15.75">
      <c r="A52" s="33" t="s">
        <v>53</v>
      </c>
      <c r="B52" s="23" t="s">
        <v>124</v>
      </c>
      <c r="C52" s="24" t="s">
        <v>55</v>
      </c>
      <c r="D52" s="34">
        <v>1</v>
      </c>
      <c r="E52" s="59">
        <v>40000</v>
      </c>
      <c r="F52" s="45">
        <f t="shared" si="2"/>
        <v>40000</v>
      </c>
      <c r="G52" s="22"/>
    </row>
    <row r="53" spans="1:7" s="134" customFormat="1" ht="15.75">
      <c r="A53" s="93" t="s">
        <v>54</v>
      </c>
      <c r="B53" s="25" t="s">
        <v>125</v>
      </c>
      <c r="C53" s="48" t="s">
        <v>52</v>
      </c>
      <c r="D53" s="92">
        <v>12</v>
      </c>
      <c r="E53" s="95">
        <v>20000</v>
      </c>
      <c r="F53" s="96">
        <f t="shared" si="2"/>
        <v>240000</v>
      </c>
      <c r="G53" s="130"/>
    </row>
    <row r="54" spans="1:7" s="134" customFormat="1" ht="15.75">
      <c r="A54" s="94" t="s">
        <v>56</v>
      </c>
      <c r="B54" s="19" t="s">
        <v>149</v>
      </c>
      <c r="C54" s="22" t="s">
        <v>145</v>
      </c>
      <c r="D54" s="21">
        <v>1</v>
      </c>
      <c r="E54" s="103">
        <v>50000</v>
      </c>
      <c r="F54" s="104">
        <f t="shared" si="2"/>
        <v>50000</v>
      </c>
      <c r="G54" s="22"/>
    </row>
    <row r="55" spans="1:7" s="134" customFormat="1" ht="63">
      <c r="A55" s="97">
        <v>2</v>
      </c>
      <c r="B55" s="98" t="s">
        <v>126</v>
      </c>
      <c r="C55" s="99" t="s">
        <v>57</v>
      </c>
      <c r="D55" s="100">
        <v>12</v>
      </c>
      <c r="E55" s="101">
        <v>522000</v>
      </c>
      <c r="F55" s="102">
        <f>D55*E55</f>
        <v>6264000</v>
      </c>
      <c r="G55" s="131" t="s">
        <v>62</v>
      </c>
    </row>
    <row r="56" spans="1:7" s="134" customFormat="1" ht="15.75">
      <c r="A56" s="26">
        <v>3</v>
      </c>
      <c r="B56" s="66" t="s">
        <v>109</v>
      </c>
      <c r="C56" s="4"/>
      <c r="D56" s="4"/>
      <c r="E56" s="56"/>
      <c r="F56" s="27">
        <f>F57+F60</f>
        <v>2330000</v>
      </c>
      <c r="G56" s="128"/>
    </row>
    <row r="57" spans="1:7" s="134" customFormat="1" ht="15.75">
      <c r="A57" s="26" t="s">
        <v>27</v>
      </c>
      <c r="B57" s="67" t="s">
        <v>110</v>
      </c>
      <c r="C57" s="4"/>
      <c r="D57" s="4"/>
      <c r="E57" s="56"/>
      <c r="F57" s="27">
        <f>F58+F59</f>
        <v>680000</v>
      </c>
      <c r="G57" s="128"/>
    </row>
    <row r="58" spans="1:7" s="134" customFormat="1" ht="31.5">
      <c r="A58" s="26"/>
      <c r="B58" s="135" t="s">
        <v>127</v>
      </c>
      <c r="C58" s="4" t="s">
        <v>108</v>
      </c>
      <c r="D58" s="6">
        <v>60</v>
      </c>
      <c r="E58" s="56">
        <v>8000</v>
      </c>
      <c r="F58" s="28">
        <f>D58*E58</f>
        <v>480000</v>
      </c>
      <c r="G58" s="122" t="s">
        <v>58</v>
      </c>
    </row>
    <row r="59" spans="1:7" s="134" customFormat="1" ht="63">
      <c r="A59" s="26"/>
      <c r="B59" s="68" t="s">
        <v>128</v>
      </c>
      <c r="C59" s="4" t="s">
        <v>111</v>
      </c>
      <c r="D59" s="6">
        <v>2</v>
      </c>
      <c r="E59" s="56">
        <v>100000</v>
      </c>
      <c r="F59" s="28">
        <f>D59*E59</f>
        <v>200000</v>
      </c>
      <c r="G59" s="22" t="s">
        <v>32</v>
      </c>
    </row>
    <row r="60" spans="1:7" s="134" customFormat="1" ht="31.5">
      <c r="A60" s="26" t="s">
        <v>30</v>
      </c>
      <c r="B60" s="69" t="s">
        <v>112</v>
      </c>
      <c r="C60" s="4"/>
      <c r="D60" s="6"/>
      <c r="E60" s="56"/>
      <c r="F60" s="27">
        <f>F61+F62</f>
        <v>1650000</v>
      </c>
      <c r="G60" s="128"/>
    </row>
    <row r="61" spans="1:7" s="134" customFormat="1" ht="15.75">
      <c r="A61" s="26"/>
      <c r="B61" s="136" t="s">
        <v>113</v>
      </c>
      <c r="C61" s="4" t="s">
        <v>93</v>
      </c>
      <c r="D61" s="6">
        <v>1</v>
      </c>
      <c r="E61" s="56">
        <v>1500000</v>
      </c>
      <c r="F61" s="28">
        <f>D61*E61</f>
        <v>1500000</v>
      </c>
      <c r="G61" s="128" t="s">
        <v>22</v>
      </c>
    </row>
    <row r="62" spans="1:7" s="134" customFormat="1" ht="63">
      <c r="A62" s="26"/>
      <c r="B62" s="137" t="s">
        <v>114</v>
      </c>
      <c r="C62" s="4" t="s">
        <v>63</v>
      </c>
      <c r="D62" s="6">
        <v>1</v>
      </c>
      <c r="E62" s="56">
        <v>150000</v>
      </c>
      <c r="F62" s="28">
        <f>D62*E62</f>
        <v>150000</v>
      </c>
      <c r="G62" s="22" t="s">
        <v>32</v>
      </c>
    </row>
    <row r="63" spans="1:7" s="134" customFormat="1" ht="15.75">
      <c r="A63" s="14" t="s">
        <v>68</v>
      </c>
      <c r="B63" s="49" t="s">
        <v>65</v>
      </c>
      <c r="C63" s="18"/>
      <c r="D63" s="70"/>
      <c r="E63" s="70"/>
      <c r="F63" s="83">
        <f>F64</f>
        <v>3600000</v>
      </c>
      <c r="G63" s="18"/>
    </row>
    <row r="64" spans="1:7" s="134" customFormat="1" ht="15.75">
      <c r="A64" s="14">
        <v>1</v>
      </c>
      <c r="B64" s="19" t="s">
        <v>66</v>
      </c>
      <c r="C64" s="18" t="s">
        <v>67</v>
      </c>
      <c r="D64" s="71">
        <v>18</v>
      </c>
      <c r="E64" s="84">
        <v>200000</v>
      </c>
      <c r="F64" s="72">
        <f>D64*E64</f>
        <v>3600000</v>
      </c>
      <c r="G64" s="18" t="s">
        <v>22</v>
      </c>
    </row>
    <row r="65" spans="1:7" s="134" customFormat="1" ht="15.75">
      <c r="A65" s="14" t="s">
        <v>83</v>
      </c>
      <c r="B65" s="49" t="s">
        <v>88</v>
      </c>
      <c r="C65" s="18"/>
      <c r="D65" s="71"/>
      <c r="E65" s="84"/>
      <c r="F65" s="73">
        <f>F66+F67+F68+F69+F70+F71+F72+F73</f>
        <v>11600000</v>
      </c>
      <c r="G65" s="18"/>
    </row>
    <row r="66" spans="1:7" s="134" customFormat="1" ht="15.75">
      <c r="A66" s="14">
        <v>1</v>
      </c>
      <c r="B66" s="23" t="s">
        <v>69</v>
      </c>
      <c r="C66" s="18" t="s">
        <v>10</v>
      </c>
      <c r="D66" s="71">
        <v>1</v>
      </c>
      <c r="E66" s="84">
        <v>300000</v>
      </c>
      <c r="F66" s="72">
        <f>D66*E66</f>
        <v>300000</v>
      </c>
      <c r="G66" s="18" t="s">
        <v>22</v>
      </c>
    </row>
    <row r="67" spans="1:7" s="134" customFormat="1" ht="15.75">
      <c r="A67" s="14">
        <v>2</v>
      </c>
      <c r="B67" s="23" t="s">
        <v>70</v>
      </c>
      <c r="C67" s="18" t="s">
        <v>10</v>
      </c>
      <c r="D67" s="71">
        <v>1</v>
      </c>
      <c r="E67" s="84">
        <v>350000</v>
      </c>
      <c r="F67" s="72">
        <f aca="true" t="shared" si="3" ref="F67:F73">D67*E67</f>
        <v>350000</v>
      </c>
      <c r="G67" s="18" t="s">
        <v>22</v>
      </c>
    </row>
    <row r="68" spans="1:7" s="134" customFormat="1" ht="31.5">
      <c r="A68" s="14">
        <v>3</v>
      </c>
      <c r="B68" s="23" t="s">
        <v>71</v>
      </c>
      <c r="C68" s="18" t="s">
        <v>72</v>
      </c>
      <c r="D68" s="71">
        <v>70</v>
      </c>
      <c r="E68" s="84">
        <v>30000</v>
      </c>
      <c r="F68" s="72">
        <f t="shared" si="3"/>
        <v>2100000</v>
      </c>
      <c r="G68" s="24" t="s">
        <v>73</v>
      </c>
    </row>
    <row r="69" spans="1:7" s="134" customFormat="1" ht="31.5">
      <c r="A69" s="14">
        <v>4</v>
      </c>
      <c r="B69" s="23" t="s">
        <v>74</v>
      </c>
      <c r="C69" s="18" t="s">
        <v>72</v>
      </c>
      <c r="D69" s="71">
        <v>70</v>
      </c>
      <c r="E69" s="84">
        <v>80000</v>
      </c>
      <c r="F69" s="72">
        <f t="shared" si="3"/>
        <v>5600000</v>
      </c>
      <c r="G69" s="24" t="s">
        <v>73</v>
      </c>
    </row>
    <row r="70" spans="1:7" s="134" customFormat="1" ht="15.75">
      <c r="A70" s="14">
        <v>5</v>
      </c>
      <c r="B70" s="23" t="s">
        <v>75</v>
      </c>
      <c r="C70" s="18" t="s">
        <v>76</v>
      </c>
      <c r="D70" s="71">
        <v>70</v>
      </c>
      <c r="E70" s="84">
        <v>15000</v>
      </c>
      <c r="F70" s="72">
        <f t="shared" si="3"/>
        <v>1050000</v>
      </c>
      <c r="G70" s="18" t="s">
        <v>22</v>
      </c>
    </row>
    <row r="71" spans="1:7" s="134" customFormat="1" ht="31.5">
      <c r="A71" s="14">
        <v>6</v>
      </c>
      <c r="B71" s="23" t="s">
        <v>77</v>
      </c>
      <c r="C71" s="18" t="s">
        <v>59</v>
      </c>
      <c r="D71" s="71">
        <v>1</v>
      </c>
      <c r="E71" s="84">
        <v>1000000</v>
      </c>
      <c r="F71" s="72">
        <f t="shared" si="3"/>
        <v>1000000</v>
      </c>
      <c r="G71" s="24" t="s">
        <v>78</v>
      </c>
    </row>
    <row r="72" spans="1:7" s="134" customFormat="1" ht="31.5">
      <c r="A72" s="14">
        <v>7</v>
      </c>
      <c r="B72" s="51" t="s">
        <v>79</v>
      </c>
      <c r="C72" s="18" t="s">
        <v>59</v>
      </c>
      <c r="D72" s="71">
        <v>10</v>
      </c>
      <c r="E72" s="84">
        <v>100000</v>
      </c>
      <c r="F72" s="72">
        <f t="shared" si="3"/>
        <v>1000000</v>
      </c>
      <c r="G72" s="24" t="s">
        <v>80</v>
      </c>
    </row>
    <row r="73" spans="1:7" s="134" customFormat="1" ht="15.75">
      <c r="A73" s="14">
        <v>8</v>
      </c>
      <c r="B73" s="25" t="s">
        <v>81</v>
      </c>
      <c r="C73" s="18" t="s">
        <v>82</v>
      </c>
      <c r="D73" s="71">
        <v>2</v>
      </c>
      <c r="E73" s="84">
        <v>100000</v>
      </c>
      <c r="F73" s="72">
        <f t="shared" si="3"/>
        <v>200000</v>
      </c>
      <c r="G73" s="18" t="s">
        <v>22</v>
      </c>
    </row>
    <row r="74" spans="1:7" s="134" customFormat="1" ht="31.5">
      <c r="A74" s="10" t="s">
        <v>95</v>
      </c>
      <c r="B74" s="63" t="s">
        <v>148</v>
      </c>
      <c r="C74" s="9"/>
      <c r="D74" s="85"/>
      <c r="E74" s="11"/>
      <c r="F74" s="39">
        <f>F75+F76+F77+F85+F86</f>
        <v>87570000</v>
      </c>
      <c r="G74" s="35"/>
    </row>
    <row r="75" spans="1:7" s="134" customFormat="1" ht="15.75">
      <c r="A75" s="10">
        <v>1</v>
      </c>
      <c r="B75" s="143" t="s">
        <v>115</v>
      </c>
      <c r="C75" s="9" t="s">
        <v>116</v>
      </c>
      <c r="D75" s="85">
        <v>45</v>
      </c>
      <c r="E75" s="11">
        <v>70000</v>
      </c>
      <c r="F75" s="40">
        <f>D75*E75</f>
        <v>3150000</v>
      </c>
      <c r="G75" s="35" t="s">
        <v>22</v>
      </c>
    </row>
    <row r="76" spans="1:7" s="134" customFormat="1" ht="15.75">
      <c r="A76" s="10">
        <v>2</v>
      </c>
      <c r="B76" s="143" t="s">
        <v>117</v>
      </c>
      <c r="C76" s="9" t="s">
        <v>76</v>
      </c>
      <c r="D76" s="85">
        <v>500</v>
      </c>
      <c r="E76" s="11">
        <v>78000</v>
      </c>
      <c r="F76" s="40">
        <f>D76*E76</f>
        <v>39000000</v>
      </c>
      <c r="G76" s="35" t="s">
        <v>22</v>
      </c>
    </row>
    <row r="77" spans="1:7" s="134" customFormat="1" ht="63">
      <c r="A77" s="10">
        <v>3</v>
      </c>
      <c r="B77" s="143" t="s">
        <v>144</v>
      </c>
      <c r="C77" s="10"/>
      <c r="D77" s="10"/>
      <c r="E77" s="57"/>
      <c r="F77" s="40">
        <f>F78+F79+F80+F81+F82+F83+F84</f>
        <v>6324000</v>
      </c>
      <c r="G77" s="35" t="s">
        <v>38</v>
      </c>
    </row>
    <row r="78" spans="1:7" s="134" customFormat="1" ht="31.5">
      <c r="A78" s="9" t="s">
        <v>27</v>
      </c>
      <c r="B78" s="143" t="s">
        <v>143</v>
      </c>
      <c r="C78" s="9" t="s">
        <v>43</v>
      </c>
      <c r="D78" s="85">
        <v>18</v>
      </c>
      <c r="E78" s="11">
        <v>5500</v>
      </c>
      <c r="F78" s="40">
        <f aca="true" t="shared" si="4" ref="F78:F85">D78*E78</f>
        <v>99000</v>
      </c>
      <c r="G78" s="35" t="s">
        <v>22</v>
      </c>
    </row>
    <row r="79" spans="1:7" s="134" customFormat="1" ht="15.75">
      <c r="A79" s="33" t="s">
        <v>30</v>
      </c>
      <c r="B79" s="23" t="s">
        <v>122</v>
      </c>
      <c r="C79" s="24" t="s">
        <v>52</v>
      </c>
      <c r="D79" s="59">
        <v>6</v>
      </c>
      <c r="E79" s="59">
        <v>40000</v>
      </c>
      <c r="F79" s="40">
        <f t="shared" si="4"/>
        <v>240000</v>
      </c>
      <c r="G79" s="35"/>
    </row>
    <row r="80" spans="1:7" s="134" customFormat="1" ht="15.75">
      <c r="A80" s="9" t="s">
        <v>50</v>
      </c>
      <c r="B80" s="143" t="s">
        <v>151</v>
      </c>
      <c r="C80" s="9" t="s">
        <v>121</v>
      </c>
      <c r="D80" s="85">
        <v>162</v>
      </c>
      <c r="E80" s="11">
        <v>23000</v>
      </c>
      <c r="F80" s="40">
        <f t="shared" si="4"/>
        <v>3726000</v>
      </c>
      <c r="G80" s="35"/>
    </row>
    <row r="81" spans="1:7" s="134" customFormat="1" ht="15.75">
      <c r="A81" s="9" t="s">
        <v>51</v>
      </c>
      <c r="B81" s="143" t="s">
        <v>146</v>
      </c>
      <c r="C81" s="9" t="s">
        <v>43</v>
      </c>
      <c r="D81" s="85">
        <v>18</v>
      </c>
      <c r="E81" s="11">
        <v>5500</v>
      </c>
      <c r="F81" s="40">
        <f t="shared" si="4"/>
        <v>99000</v>
      </c>
      <c r="G81" s="35"/>
    </row>
    <row r="82" spans="1:7" s="134" customFormat="1" ht="15.75">
      <c r="A82" s="9" t="s">
        <v>60</v>
      </c>
      <c r="B82" s="143" t="s">
        <v>137</v>
      </c>
      <c r="C82" s="9" t="s">
        <v>55</v>
      </c>
      <c r="D82" s="85">
        <v>9</v>
      </c>
      <c r="E82" s="11">
        <v>100000</v>
      </c>
      <c r="F82" s="40">
        <f t="shared" si="4"/>
        <v>900000</v>
      </c>
      <c r="G82" s="35"/>
    </row>
    <row r="83" spans="1:7" s="134" customFormat="1" ht="15.75">
      <c r="A83" s="9" t="s">
        <v>53</v>
      </c>
      <c r="B83" s="143" t="s">
        <v>138</v>
      </c>
      <c r="C83" s="9" t="s">
        <v>55</v>
      </c>
      <c r="D83" s="85">
        <v>9</v>
      </c>
      <c r="E83" s="11">
        <v>40000</v>
      </c>
      <c r="F83" s="40">
        <f t="shared" si="4"/>
        <v>360000</v>
      </c>
      <c r="G83" s="35"/>
    </row>
    <row r="84" spans="1:7" s="134" customFormat="1" ht="15.75">
      <c r="A84" s="9" t="s">
        <v>54</v>
      </c>
      <c r="B84" s="143" t="s">
        <v>149</v>
      </c>
      <c r="C84" s="9" t="s">
        <v>145</v>
      </c>
      <c r="D84" s="85">
        <v>18</v>
      </c>
      <c r="E84" s="11">
        <v>50000</v>
      </c>
      <c r="F84" s="40">
        <f t="shared" si="4"/>
        <v>900000</v>
      </c>
      <c r="G84" s="35"/>
    </row>
    <row r="85" spans="1:7" s="134" customFormat="1" ht="63">
      <c r="A85" s="26">
        <v>4</v>
      </c>
      <c r="B85" s="65" t="s">
        <v>126</v>
      </c>
      <c r="C85" s="35" t="s">
        <v>57</v>
      </c>
      <c r="D85" s="36">
        <v>18</v>
      </c>
      <c r="E85" s="37">
        <v>522000</v>
      </c>
      <c r="F85" s="38">
        <f t="shared" si="4"/>
        <v>9396000</v>
      </c>
      <c r="G85" s="34" t="s">
        <v>62</v>
      </c>
    </row>
    <row r="86" spans="1:7" s="134" customFormat="1" ht="15.75">
      <c r="A86" s="10">
        <v>5</v>
      </c>
      <c r="B86" s="63" t="s">
        <v>139</v>
      </c>
      <c r="C86" s="9"/>
      <c r="D86" s="9"/>
      <c r="E86" s="85"/>
      <c r="F86" s="39">
        <f>F87+F88</f>
        <v>29700000</v>
      </c>
      <c r="G86" s="35"/>
    </row>
    <row r="87" spans="1:7" s="134" customFormat="1" ht="31.5">
      <c r="A87" s="9" t="s">
        <v>27</v>
      </c>
      <c r="B87" s="143" t="s">
        <v>140</v>
      </c>
      <c r="C87" s="9" t="s">
        <v>141</v>
      </c>
      <c r="D87" s="85">
        <v>18</v>
      </c>
      <c r="E87" s="11">
        <v>1500000</v>
      </c>
      <c r="F87" s="40">
        <f>D87*E87</f>
        <v>27000000</v>
      </c>
      <c r="G87" s="35" t="s">
        <v>11</v>
      </c>
    </row>
    <row r="88" spans="1:7" s="134" customFormat="1" ht="63">
      <c r="A88" s="9" t="s">
        <v>30</v>
      </c>
      <c r="B88" s="143" t="s">
        <v>142</v>
      </c>
      <c r="C88" s="9" t="s">
        <v>63</v>
      </c>
      <c r="D88" s="85">
        <v>18</v>
      </c>
      <c r="E88" s="11">
        <v>150000</v>
      </c>
      <c r="F88" s="40">
        <f>D88*E88</f>
        <v>2700000</v>
      </c>
      <c r="G88" s="35" t="s">
        <v>32</v>
      </c>
    </row>
    <row r="89" spans="1:7" s="134" customFormat="1" ht="15.75">
      <c r="A89" s="14" t="s">
        <v>118</v>
      </c>
      <c r="B89" s="53" t="s">
        <v>91</v>
      </c>
      <c r="C89" s="74"/>
      <c r="D89" s="86"/>
      <c r="E89" s="86"/>
      <c r="F89" s="44">
        <f>F90</f>
        <v>10800000</v>
      </c>
      <c r="G89" s="18"/>
    </row>
    <row r="90" spans="1:7" s="134" customFormat="1" ht="47.25">
      <c r="A90" s="18">
        <v>1</v>
      </c>
      <c r="B90" s="19" t="s">
        <v>92</v>
      </c>
      <c r="C90" s="75" t="s">
        <v>93</v>
      </c>
      <c r="D90" s="87">
        <v>9</v>
      </c>
      <c r="E90" s="87">
        <v>1200000</v>
      </c>
      <c r="F90" s="76">
        <f>E90*D90</f>
        <v>10800000</v>
      </c>
      <c r="G90" s="21" t="s">
        <v>94</v>
      </c>
    </row>
    <row r="91" spans="1:7" s="134" customFormat="1" ht="15.75">
      <c r="A91" s="77" t="s">
        <v>129</v>
      </c>
      <c r="B91" s="49" t="s">
        <v>84</v>
      </c>
      <c r="C91" s="18"/>
      <c r="D91" s="88"/>
      <c r="E91" s="88"/>
      <c r="F91" s="89">
        <f>F92+F95</f>
        <v>19500000</v>
      </c>
      <c r="G91" s="78"/>
    </row>
    <row r="92" spans="1:7" s="134" customFormat="1" ht="31.5">
      <c r="A92" s="14">
        <v>1</v>
      </c>
      <c r="B92" s="19" t="s">
        <v>135</v>
      </c>
      <c r="C92" s="18"/>
      <c r="D92" s="79"/>
      <c r="E92" s="79"/>
      <c r="F92" s="81">
        <f>F93+F94</f>
        <v>9500000</v>
      </c>
      <c r="G92" s="18" t="s">
        <v>22</v>
      </c>
    </row>
    <row r="93" spans="1:7" s="134" customFormat="1" ht="15.75">
      <c r="A93" s="18" t="s">
        <v>27</v>
      </c>
      <c r="B93" s="50" t="s">
        <v>85</v>
      </c>
      <c r="C93" s="18" t="s">
        <v>86</v>
      </c>
      <c r="D93" s="79">
        <v>1</v>
      </c>
      <c r="E93" s="79">
        <v>5000000</v>
      </c>
      <c r="F93" s="80">
        <f>E93*D93</f>
        <v>5000000</v>
      </c>
      <c r="G93" s="18"/>
    </row>
    <row r="94" spans="1:7" s="134" customFormat="1" ht="15.75">
      <c r="A94" s="18" t="s">
        <v>30</v>
      </c>
      <c r="B94" s="50" t="s">
        <v>87</v>
      </c>
      <c r="C94" s="18" t="s">
        <v>23</v>
      </c>
      <c r="D94" s="79">
        <v>9</v>
      </c>
      <c r="E94" s="79">
        <v>500000</v>
      </c>
      <c r="F94" s="80">
        <f>E94*D94</f>
        <v>4500000</v>
      </c>
      <c r="G94" s="18"/>
    </row>
    <row r="95" spans="1:7" s="134" customFormat="1" ht="78.75">
      <c r="A95" s="14">
        <v>2</v>
      </c>
      <c r="B95" s="19" t="s">
        <v>130</v>
      </c>
      <c r="C95" s="14"/>
      <c r="D95" s="82"/>
      <c r="E95" s="82"/>
      <c r="F95" s="73">
        <v>10000000</v>
      </c>
      <c r="G95" s="18" t="s">
        <v>22</v>
      </c>
    </row>
    <row r="96" spans="1:7" s="134" customFormat="1" ht="15.75">
      <c r="A96" s="4"/>
      <c r="B96" s="49" t="s">
        <v>89</v>
      </c>
      <c r="C96" s="4"/>
      <c r="D96" s="4"/>
      <c r="E96" s="6"/>
      <c r="F96" s="30">
        <f>F7+F19+F27+F46+F63+F65+F74+F89+F91</f>
        <v>1848658500</v>
      </c>
      <c r="G96" s="128"/>
    </row>
    <row r="97" spans="1:7" ht="16.5">
      <c r="A97" s="233" t="s">
        <v>205</v>
      </c>
      <c r="B97" s="234"/>
      <c r="C97" s="234"/>
      <c r="D97" s="234"/>
      <c r="E97" s="234"/>
      <c r="F97" s="234"/>
      <c r="G97" s="234"/>
    </row>
  </sheetData>
  <sheetProtection/>
  <mergeCells count="4">
    <mergeCell ref="A1:G1"/>
    <mergeCell ref="A2:G2"/>
    <mergeCell ref="A3:G3"/>
    <mergeCell ref="A97:G97"/>
  </mergeCells>
  <printOptions/>
  <pageMargins left="1.05" right="0.7" top="0.75" bottom="0.75" header="0.3" footer="0.3"/>
  <pageSetup horizontalDpi="600" verticalDpi="600" orientation="landscape" paperSize="9" r:id="rId2"/>
  <headerFooter differentFirst="1">
    <oddHeader>&amp;C&amp;P</oddHeader>
  </headerFooter>
  <drawing r:id="rId1"/>
</worksheet>
</file>

<file path=xl/worksheets/sheet3.xml><?xml version="1.0" encoding="utf-8"?>
<worksheet xmlns="http://schemas.openxmlformats.org/spreadsheetml/2006/main" xmlns:r="http://schemas.openxmlformats.org/officeDocument/2006/relationships">
  <dimension ref="A1:J113"/>
  <sheetViews>
    <sheetView tabSelected="1" zoomScalePageLayoutView="0" workbookViewId="0" topLeftCell="A100">
      <selection activeCell="E116" sqref="E116"/>
    </sheetView>
  </sheetViews>
  <sheetFormatPr defaultColWidth="9.140625" defaultRowHeight="15"/>
  <cols>
    <col min="1" max="1" width="5.7109375" style="149" customWidth="1"/>
    <col min="2" max="2" width="57.421875" style="149" customWidth="1"/>
    <col min="3" max="3" width="8.140625" style="149" customWidth="1"/>
    <col min="4" max="4" width="9.00390625" style="157" customWidth="1"/>
    <col min="5" max="5" width="12.00390625" style="149" customWidth="1"/>
    <col min="6" max="6" width="16.28125" style="149" customWidth="1"/>
    <col min="7" max="7" width="34.140625" style="149" customWidth="1"/>
    <col min="8" max="8" width="33.7109375" style="149" customWidth="1"/>
    <col min="9" max="9" width="15.7109375" style="149" bestFit="1" customWidth="1"/>
    <col min="10" max="10" width="12.7109375" style="149" bestFit="1" customWidth="1"/>
    <col min="11" max="16384" width="9.140625" style="149" customWidth="1"/>
  </cols>
  <sheetData>
    <row r="1" spans="1:9" ht="71.25" customHeight="1">
      <c r="A1" s="235" t="s">
        <v>264</v>
      </c>
      <c r="B1" s="236"/>
      <c r="C1" s="236"/>
      <c r="D1" s="236"/>
      <c r="E1" s="236"/>
      <c r="F1" s="236"/>
      <c r="G1" s="236"/>
      <c r="I1" s="249"/>
    </row>
    <row r="2" spans="1:7" ht="22.5" customHeight="1">
      <c r="A2" s="250" t="s">
        <v>33</v>
      </c>
      <c r="B2" s="250"/>
      <c r="C2" s="250"/>
      <c r="D2" s="250"/>
      <c r="E2" s="250"/>
      <c r="F2" s="250"/>
      <c r="G2" s="250"/>
    </row>
    <row r="3" spans="1:7" ht="15.75">
      <c r="A3" s="237" t="s">
        <v>155</v>
      </c>
      <c r="B3" s="238" t="s">
        <v>0</v>
      </c>
      <c r="C3" s="238" t="s">
        <v>1</v>
      </c>
      <c r="D3" s="239" t="s">
        <v>2</v>
      </c>
      <c r="E3" s="240" t="s">
        <v>3</v>
      </c>
      <c r="F3" s="238" t="s">
        <v>4</v>
      </c>
      <c r="G3" s="238" t="s">
        <v>5</v>
      </c>
    </row>
    <row r="4" spans="1:7" ht="15.75">
      <c r="A4" s="237"/>
      <c r="B4" s="238"/>
      <c r="C4" s="238"/>
      <c r="D4" s="239"/>
      <c r="E4" s="240"/>
      <c r="F4" s="238"/>
      <c r="G4" s="238"/>
    </row>
    <row r="5" spans="1:9" ht="15.75">
      <c r="A5" s="180" t="s">
        <v>7</v>
      </c>
      <c r="B5" s="181" t="s">
        <v>90</v>
      </c>
      <c r="C5" s="180"/>
      <c r="D5" s="182"/>
      <c r="E5" s="183"/>
      <c r="F5" s="178">
        <f>F6+F7+F8+F9+F10+F11+F12+F13+F14</f>
        <v>1218215000</v>
      </c>
      <c r="G5" s="180"/>
      <c r="I5" s="150"/>
    </row>
    <row r="6" spans="1:7" s="151" customFormat="1" ht="30" customHeight="1">
      <c r="A6" s="184">
        <v>1</v>
      </c>
      <c r="B6" s="185" t="s">
        <v>19</v>
      </c>
      <c r="C6" s="174" t="s">
        <v>8</v>
      </c>
      <c r="D6" s="186">
        <v>30000</v>
      </c>
      <c r="E6" s="187">
        <v>35000</v>
      </c>
      <c r="F6" s="116">
        <f>D6*E6</f>
        <v>1050000000</v>
      </c>
      <c r="G6" s="184" t="s">
        <v>218</v>
      </c>
    </row>
    <row r="7" spans="1:7" s="151" customFormat="1" ht="30" customHeight="1">
      <c r="A7" s="184">
        <v>2</v>
      </c>
      <c r="B7" s="159" t="s">
        <v>221</v>
      </c>
      <c r="C7" s="160" t="s">
        <v>10</v>
      </c>
      <c r="D7" s="162">
        <v>1</v>
      </c>
      <c r="E7" s="158">
        <v>3500000</v>
      </c>
      <c r="F7" s="116">
        <f>D7*E7</f>
        <v>3500000</v>
      </c>
      <c r="G7" s="188" t="s">
        <v>11</v>
      </c>
    </row>
    <row r="8" spans="1:7" s="151" customFormat="1" ht="30" customHeight="1">
      <c r="A8" s="184">
        <v>3</v>
      </c>
      <c r="B8" s="159" t="s">
        <v>250</v>
      </c>
      <c r="C8" s="160" t="s">
        <v>10</v>
      </c>
      <c r="D8" s="162">
        <v>1</v>
      </c>
      <c r="E8" s="158">
        <v>350000</v>
      </c>
      <c r="F8" s="116">
        <f>D8*E8</f>
        <v>350000</v>
      </c>
      <c r="G8" s="184" t="s">
        <v>12</v>
      </c>
    </row>
    <row r="9" spans="1:7" s="151" customFormat="1" ht="30" customHeight="1">
      <c r="A9" s="184">
        <v>4</v>
      </c>
      <c r="B9" s="185" t="s">
        <v>13</v>
      </c>
      <c r="C9" s="174" t="s">
        <v>14</v>
      </c>
      <c r="D9" s="186">
        <f>30000+1370</f>
        <v>31370</v>
      </c>
      <c r="E9" s="187">
        <v>4500</v>
      </c>
      <c r="F9" s="116">
        <f>D9*E9</f>
        <v>141165000</v>
      </c>
      <c r="G9" s="184" t="s">
        <v>15</v>
      </c>
    </row>
    <row r="10" spans="1:7" s="151" customFormat="1" ht="34.5" customHeight="1">
      <c r="A10" s="184">
        <v>5</v>
      </c>
      <c r="B10" s="185" t="s">
        <v>61</v>
      </c>
      <c r="C10" s="174" t="s">
        <v>16</v>
      </c>
      <c r="D10" s="186">
        <v>94</v>
      </c>
      <c r="E10" s="187">
        <v>50000</v>
      </c>
      <c r="F10" s="116">
        <f>D10*E10</f>
        <v>4700000</v>
      </c>
      <c r="G10" s="184" t="s">
        <v>17</v>
      </c>
    </row>
    <row r="11" spans="1:7" s="151" customFormat="1" ht="34.5" customHeight="1">
      <c r="A11" s="184">
        <v>6</v>
      </c>
      <c r="B11" s="185" t="s">
        <v>24</v>
      </c>
      <c r="C11" s="174"/>
      <c r="D11" s="186"/>
      <c r="E11" s="187"/>
      <c r="F11" s="116">
        <v>5000000</v>
      </c>
      <c r="G11" s="184" t="s">
        <v>22</v>
      </c>
    </row>
    <row r="12" spans="1:7" s="151" customFormat="1" ht="34.5" customHeight="1">
      <c r="A12" s="184">
        <v>7</v>
      </c>
      <c r="B12" s="185" t="s">
        <v>26</v>
      </c>
      <c r="C12" s="174" t="s">
        <v>10</v>
      </c>
      <c r="D12" s="186">
        <v>9</v>
      </c>
      <c r="E12" s="187">
        <v>500000</v>
      </c>
      <c r="F12" s="116">
        <f>D12*E12</f>
        <v>4500000</v>
      </c>
      <c r="G12" s="184" t="s">
        <v>22</v>
      </c>
    </row>
    <row r="13" spans="1:7" s="151" customFormat="1" ht="34.5" customHeight="1">
      <c r="A13" s="184">
        <v>8</v>
      </c>
      <c r="B13" s="185" t="s">
        <v>25</v>
      </c>
      <c r="C13" s="174" t="s">
        <v>23</v>
      </c>
      <c r="D13" s="186">
        <v>9</v>
      </c>
      <c r="E13" s="187">
        <v>100000</v>
      </c>
      <c r="F13" s="116">
        <f>D13*E13</f>
        <v>900000</v>
      </c>
      <c r="G13" s="184" t="s">
        <v>22</v>
      </c>
    </row>
    <row r="14" spans="1:7" s="151" customFormat="1" ht="34.5" customHeight="1">
      <c r="A14" s="160">
        <v>9</v>
      </c>
      <c r="B14" s="185" t="s">
        <v>18</v>
      </c>
      <c r="C14" s="174"/>
      <c r="D14" s="186"/>
      <c r="E14" s="187"/>
      <c r="F14" s="116">
        <f>F15+F16</f>
        <v>8100000</v>
      </c>
      <c r="G14" s="189"/>
    </row>
    <row r="15" spans="1:7" s="151" customFormat="1" ht="49.5" customHeight="1">
      <c r="A15" s="184" t="s">
        <v>27</v>
      </c>
      <c r="B15" s="159" t="s">
        <v>206</v>
      </c>
      <c r="C15" s="174" t="s">
        <v>37</v>
      </c>
      <c r="D15" s="175">
        <f>9*2*6</f>
        <v>108</v>
      </c>
      <c r="E15" s="190">
        <v>25000</v>
      </c>
      <c r="F15" s="116">
        <f>D15*E15</f>
        <v>2700000</v>
      </c>
      <c r="G15" s="162" t="s">
        <v>165</v>
      </c>
    </row>
    <row r="16" spans="1:7" s="151" customFormat="1" ht="55.5" customHeight="1">
      <c r="A16" s="184" t="s">
        <v>30</v>
      </c>
      <c r="B16" s="159" t="s">
        <v>207</v>
      </c>
      <c r="C16" s="174" t="s">
        <v>37</v>
      </c>
      <c r="D16" s="175">
        <f>2*9*6*2</f>
        <v>216</v>
      </c>
      <c r="E16" s="190">
        <v>25000</v>
      </c>
      <c r="F16" s="116">
        <f>D16*E16</f>
        <v>5400000</v>
      </c>
      <c r="G16" s="191" t="s">
        <v>165</v>
      </c>
    </row>
    <row r="17" spans="1:7" s="151" customFormat="1" ht="30" customHeight="1">
      <c r="A17" s="180" t="s">
        <v>34</v>
      </c>
      <c r="B17" s="181" t="s">
        <v>96</v>
      </c>
      <c r="C17" s="174"/>
      <c r="D17" s="186"/>
      <c r="E17" s="187"/>
      <c r="F17" s="178">
        <f>F18+F28+F29</f>
        <v>31764500</v>
      </c>
      <c r="G17" s="189"/>
    </row>
    <row r="18" spans="1:7" s="151" customFormat="1" ht="30" customHeight="1">
      <c r="A18" s="180">
        <v>1</v>
      </c>
      <c r="B18" s="181" t="s">
        <v>97</v>
      </c>
      <c r="C18" s="174"/>
      <c r="D18" s="186"/>
      <c r="E18" s="187"/>
      <c r="F18" s="178">
        <f>F19+F20+F21+F22+F23+F24+F25+F26+F27</f>
        <v>3274500</v>
      </c>
      <c r="G18" s="160" t="s">
        <v>22</v>
      </c>
    </row>
    <row r="19" spans="1:7" s="151" customFormat="1" ht="34.5" customHeight="1">
      <c r="A19" s="184" t="s">
        <v>27</v>
      </c>
      <c r="B19" s="159" t="s">
        <v>136</v>
      </c>
      <c r="C19" s="174" t="s">
        <v>49</v>
      </c>
      <c r="D19" s="186">
        <v>140</v>
      </c>
      <c r="E19" s="186">
        <v>2300</v>
      </c>
      <c r="F19" s="116">
        <f>D19*E19</f>
        <v>322000</v>
      </c>
      <c r="G19" s="189"/>
    </row>
    <row r="20" spans="1:7" s="151" customFormat="1" ht="30" customHeight="1">
      <c r="A20" s="184" t="s">
        <v>30</v>
      </c>
      <c r="B20" s="159" t="s">
        <v>153</v>
      </c>
      <c r="C20" s="174" t="s">
        <v>49</v>
      </c>
      <c r="D20" s="186">
        <v>140</v>
      </c>
      <c r="E20" s="186">
        <v>2300</v>
      </c>
      <c r="F20" s="116">
        <f aca="true" t="shared" si="0" ref="F20:F36">D20*E20</f>
        <v>322000</v>
      </c>
      <c r="G20" s="189"/>
    </row>
    <row r="21" spans="1:7" s="151" customFormat="1" ht="34.5" customHeight="1">
      <c r="A21" s="184" t="s">
        <v>50</v>
      </c>
      <c r="B21" s="159" t="s">
        <v>133</v>
      </c>
      <c r="C21" s="174" t="s">
        <v>99</v>
      </c>
      <c r="D21" s="186">
        <v>140</v>
      </c>
      <c r="E21" s="186">
        <v>5000</v>
      </c>
      <c r="F21" s="116">
        <f t="shared" si="0"/>
        <v>700000</v>
      </c>
      <c r="G21" s="189"/>
    </row>
    <row r="22" spans="1:7" s="151" customFormat="1" ht="30" customHeight="1">
      <c r="A22" s="184" t="s">
        <v>51</v>
      </c>
      <c r="B22" s="159" t="s">
        <v>100</v>
      </c>
      <c r="C22" s="174" t="s">
        <v>101</v>
      </c>
      <c r="D22" s="186">
        <v>9</v>
      </c>
      <c r="E22" s="186">
        <v>28000</v>
      </c>
      <c r="F22" s="116">
        <f t="shared" si="0"/>
        <v>252000</v>
      </c>
      <c r="G22" s="189"/>
    </row>
    <row r="23" spans="1:7" s="151" customFormat="1" ht="30" customHeight="1">
      <c r="A23" s="184" t="s">
        <v>60</v>
      </c>
      <c r="B23" s="159" t="s">
        <v>102</v>
      </c>
      <c r="C23" s="174" t="s">
        <v>43</v>
      </c>
      <c r="D23" s="186">
        <v>27</v>
      </c>
      <c r="E23" s="186">
        <v>5500</v>
      </c>
      <c r="F23" s="116">
        <f t="shared" si="0"/>
        <v>148500</v>
      </c>
      <c r="G23" s="189"/>
    </row>
    <row r="24" spans="1:7" s="151" customFormat="1" ht="30" customHeight="1">
      <c r="A24" s="184" t="s">
        <v>53</v>
      </c>
      <c r="B24" s="159" t="s">
        <v>103</v>
      </c>
      <c r="C24" s="174" t="s">
        <v>104</v>
      </c>
      <c r="D24" s="186">
        <v>5</v>
      </c>
      <c r="E24" s="186">
        <v>100000</v>
      </c>
      <c r="F24" s="116">
        <f t="shared" si="0"/>
        <v>500000</v>
      </c>
      <c r="G24" s="189"/>
    </row>
    <row r="25" spans="1:7" s="151" customFormat="1" ht="30" customHeight="1">
      <c r="A25" s="184" t="s">
        <v>54</v>
      </c>
      <c r="B25" s="159" t="s">
        <v>105</v>
      </c>
      <c r="C25" s="174" t="s">
        <v>106</v>
      </c>
      <c r="D25" s="186">
        <v>2</v>
      </c>
      <c r="E25" s="186">
        <v>40000</v>
      </c>
      <c r="F25" s="116">
        <f t="shared" si="0"/>
        <v>80000</v>
      </c>
      <c r="G25" s="189"/>
    </row>
    <row r="26" spans="1:7" s="151" customFormat="1" ht="30" customHeight="1">
      <c r="A26" s="184" t="s">
        <v>56</v>
      </c>
      <c r="B26" s="159" t="s">
        <v>248</v>
      </c>
      <c r="C26" s="174" t="s">
        <v>43</v>
      </c>
      <c r="D26" s="186">
        <v>45</v>
      </c>
      <c r="E26" s="186">
        <v>20000</v>
      </c>
      <c r="F26" s="116">
        <f t="shared" si="0"/>
        <v>900000</v>
      </c>
      <c r="G26" s="189"/>
    </row>
    <row r="27" spans="1:7" s="151" customFormat="1" ht="30" customHeight="1">
      <c r="A27" s="184" t="s">
        <v>150</v>
      </c>
      <c r="B27" s="159" t="s">
        <v>149</v>
      </c>
      <c r="C27" s="174" t="s">
        <v>145</v>
      </c>
      <c r="D27" s="186">
        <v>1</v>
      </c>
      <c r="E27" s="186">
        <v>50000</v>
      </c>
      <c r="F27" s="116">
        <f t="shared" si="0"/>
        <v>50000</v>
      </c>
      <c r="G27" s="192"/>
    </row>
    <row r="28" spans="1:7" s="151" customFormat="1" ht="30" customHeight="1">
      <c r="A28" s="180">
        <v>2</v>
      </c>
      <c r="B28" s="176" t="s">
        <v>208</v>
      </c>
      <c r="C28" s="174" t="s">
        <v>108</v>
      </c>
      <c r="D28" s="186">
        <v>126</v>
      </c>
      <c r="E28" s="186">
        <v>160000</v>
      </c>
      <c r="F28" s="178">
        <f>D28*E28</f>
        <v>20160000</v>
      </c>
      <c r="G28" s="192" t="s">
        <v>223</v>
      </c>
    </row>
    <row r="29" spans="1:7" s="151" customFormat="1" ht="30" customHeight="1">
      <c r="A29" s="180">
        <v>3</v>
      </c>
      <c r="B29" s="181" t="s">
        <v>109</v>
      </c>
      <c r="C29" s="174"/>
      <c r="D29" s="186"/>
      <c r="E29" s="186"/>
      <c r="F29" s="178">
        <f>F30+F34</f>
        <v>8330000</v>
      </c>
      <c r="G29" s="189"/>
    </row>
    <row r="30" spans="1:7" s="151" customFormat="1" ht="30" customHeight="1">
      <c r="A30" s="184" t="s">
        <v>27</v>
      </c>
      <c r="B30" s="193" t="s">
        <v>110</v>
      </c>
      <c r="C30" s="174"/>
      <c r="D30" s="186"/>
      <c r="E30" s="186"/>
      <c r="F30" s="116">
        <f>F31+F32+F33</f>
        <v>6480000</v>
      </c>
      <c r="G30" s="192" t="s">
        <v>58</v>
      </c>
    </row>
    <row r="31" spans="1:7" s="151" customFormat="1" ht="30" customHeight="1">
      <c r="A31" s="184"/>
      <c r="B31" s="193" t="s">
        <v>119</v>
      </c>
      <c r="C31" s="174" t="s">
        <v>108</v>
      </c>
      <c r="D31" s="186">
        <v>126</v>
      </c>
      <c r="E31" s="186">
        <v>30000</v>
      </c>
      <c r="F31" s="116">
        <f t="shared" si="0"/>
        <v>3780000</v>
      </c>
      <c r="G31" s="160" t="s">
        <v>32</v>
      </c>
    </row>
    <row r="32" spans="1:7" s="151" customFormat="1" ht="34.5" customHeight="1">
      <c r="A32" s="184"/>
      <c r="B32" s="194" t="s">
        <v>209</v>
      </c>
      <c r="C32" s="174" t="s">
        <v>37</v>
      </c>
      <c r="D32" s="186">
        <f>6*9</f>
        <v>54</v>
      </c>
      <c r="E32" s="195">
        <v>25000</v>
      </c>
      <c r="F32" s="116">
        <f t="shared" si="0"/>
        <v>1350000</v>
      </c>
      <c r="G32" s="184" t="s">
        <v>22</v>
      </c>
    </row>
    <row r="33" spans="1:7" s="151" customFormat="1" ht="34.5" customHeight="1">
      <c r="A33" s="184"/>
      <c r="B33" s="194" t="s">
        <v>210</v>
      </c>
      <c r="C33" s="174" t="s">
        <v>37</v>
      </c>
      <c r="D33" s="186">
        <f>6*9</f>
        <v>54</v>
      </c>
      <c r="E33" s="195">
        <v>25000</v>
      </c>
      <c r="F33" s="116">
        <f t="shared" si="0"/>
        <v>1350000</v>
      </c>
      <c r="G33" s="184" t="s">
        <v>22</v>
      </c>
    </row>
    <row r="34" spans="1:7" s="151" customFormat="1" ht="30" customHeight="1">
      <c r="A34" s="184" t="s">
        <v>30</v>
      </c>
      <c r="B34" s="185" t="s">
        <v>224</v>
      </c>
      <c r="C34" s="174"/>
      <c r="D34" s="186"/>
      <c r="E34" s="186"/>
      <c r="F34" s="116">
        <f>F35+F36</f>
        <v>1850000</v>
      </c>
      <c r="G34" s="184"/>
    </row>
    <row r="35" spans="1:7" s="151" customFormat="1" ht="30" customHeight="1">
      <c r="A35" s="184"/>
      <c r="B35" s="185" t="s">
        <v>113</v>
      </c>
      <c r="C35" s="174" t="s">
        <v>93</v>
      </c>
      <c r="D35" s="186">
        <v>1</v>
      </c>
      <c r="E35" s="186">
        <v>1700000</v>
      </c>
      <c r="F35" s="116">
        <f t="shared" si="0"/>
        <v>1700000</v>
      </c>
      <c r="G35" s="160" t="s">
        <v>32</v>
      </c>
    </row>
    <row r="36" spans="1:7" s="151" customFormat="1" ht="30" customHeight="1">
      <c r="A36" s="184"/>
      <c r="B36" s="185" t="s">
        <v>114</v>
      </c>
      <c r="C36" s="174" t="s">
        <v>63</v>
      </c>
      <c r="D36" s="186">
        <v>1</v>
      </c>
      <c r="E36" s="186">
        <v>150000</v>
      </c>
      <c r="F36" s="116">
        <f t="shared" si="0"/>
        <v>150000</v>
      </c>
      <c r="G36" s="160"/>
    </row>
    <row r="37" spans="1:7" s="151" customFormat="1" ht="34.5" customHeight="1">
      <c r="A37" s="180" t="s">
        <v>48</v>
      </c>
      <c r="B37" s="196" t="s">
        <v>211</v>
      </c>
      <c r="C37" s="174"/>
      <c r="D37" s="186"/>
      <c r="E37" s="186"/>
      <c r="F37" s="178">
        <f>F38+F46+F47</f>
        <v>9827000</v>
      </c>
      <c r="G37" s="160" t="s">
        <v>22</v>
      </c>
    </row>
    <row r="38" spans="1:7" s="151" customFormat="1" ht="30" customHeight="1">
      <c r="A38" s="197">
        <v>1</v>
      </c>
      <c r="B38" s="198" t="s">
        <v>147</v>
      </c>
      <c r="C38" s="174"/>
      <c r="D38" s="186"/>
      <c r="E38" s="186"/>
      <c r="F38" s="178">
        <f>F39+F40+F41+F42+F43+F44+F45</f>
        <v>933000</v>
      </c>
      <c r="G38" s="160"/>
    </row>
    <row r="39" spans="1:7" s="152" customFormat="1" ht="34.5" customHeight="1">
      <c r="A39" s="199" t="s">
        <v>27</v>
      </c>
      <c r="B39" s="159" t="s">
        <v>228</v>
      </c>
      <c r="C39" s="174" t="s">
        <v>43</v>
      </c>
      <c r="D39" s="186">
        <v>6</v>
      </c>
      <c r="E39" s="200">
        <v>5500</v>
      </c>
      <c r="F39" s="116">
        <f aca="true" t="shared" si="1" ref="F39:F45">D39*E39</f>
        <v>33000</v>
      </c>
      <c r="G39" s="160"/>
    </row>
    <row r="40" spans="1:7" s="151" customFormat="1" ht="34.5" customHeight="1">
      <c r="A40" s="199" t="s">
        <v>30</v>
      </c>
      <c r="B40" s="159" t="s">
        <v>229</v>
      </c>
      <c r="C40" s="174" t="s">
        <v>121</v>
      </c>
      <c r="D40" s="186">
        <v>15</v>
      </c>
      <c r="E40" s="200">
        <v>18000</v>
      </c>
      <c r="F40" s="116">
        <f t="shared" si="1"/>
        <v>270000</v>
      </c>
      <c r="G40" s="160"/>
    </row>
    <row r="41" spans="1:7" s="151" customFormat="1" ht="30" customHeight="1">
      <c r="A41" s="199" t="s">
        <v>50</v>
      </c>
      <c r="B41" s="159" t="s">
        <v>122</v>
      </c>
      <c r="C41" s="174" t="s">
        <v>52</v>
      </c>
      <c r="D41" s="186">
        <v>1</v>
      </c>
      <c r="E41" s="200">
        <v>40000</v>
      </c>
      <c r="F41" s="116">
        <f t="shared" si="1"/>
        <v>40000</v>
      </c>
      <c r="G41" s="160"/>
    </row>
    <row r="42" spans="1:7" s="151" customFormat="1" ht="30" customHeight="1">
      <c r="A42" s="199" t="s">
        <v>51</v>
      </c>
      <c r="B42" s="159" t="s">
        <v>123</v>
      </c>
      <c r="C42" s="174" t="s">
        <v>55</v>
      </c>
      <c r="D42" s="186">
        <v>1</v>
      </c>
      <c r="E42" s="200">
        <v>100000</v>
      </c>
      <c r="F42" s="116">
        <f t="shared" si="1"/>
        <v>100000</v>
      </c>
      <c r="G42" s="160"/>
    </row>
    <row r="43" spans="1:7" s="151" customFormat="1" ht="30" customHeight="1">
      <c r="A43" s="199" t="s">
        <v>53</v>
      </c>
      <c r="B43" s="159" t="s">
        <v>124</v>
      </c>
      <c r="C43" s="174" t="s">
        <v>55</v>
      </c>
      <c r="D43" s="186">
        <v>1</v>
      </c>
      <c r="E43" s="200">
        <v>40000</v>
      </c>
      <c r="F43" s="116">
        <f t="shared" si="1"/>
        <v>40000</v>
      </c>
      <c r="G43" s="160"/>
    </row>
    <row r="44" spans="1:7" s="151" customFormat="1" ht="30" customHeight="1">
      <c r="A44" s="199" t="s">
        <v>54</v>
      </c>
      <c r="B44" s="159" t="s">
        <v>248</v>
      </c>
      <c r="C44" s="174" t="s">
        <v>43</v>
      </c>
      <c r="D44" s="186">
        <v>20</v>
      </c>
      <c r="E44" s="200">
        <v>20000</v>
      </c>
      <c r="F44" s="116">
        <f t="shared" si="1"/>
        <v>400000</v>
      </c>
      <c r="G44" s="192"/>
    </row>
    <row r="45" spans="1:7" s="151" customFormat="1" ht="30" customHeight="1">
      <c r="A45" s="199" t="s">
        <v>56</v>
      </c>
      <c r="B45" s="159" t="s">
        <v>149</v>
      </c>
      <c r="C45" s="174" t="s">
        <v>145</v>
      </c>
      <c r="D45" s="186">
        <v>1</v>
      </c>
      <c r="E45" s="200">
        <v>50000</v>
      </c>
      <c r="F45" s="116">
        <f t="shared" si="1"/>
        <v>50000</v>
      </c>
      <c r="G45" s="189"/>
    </row>
    <row r="46" spans="1:7" s="151" customFormat="1" ht="44.25" customHeight="1">
      <c r="A46" s="180">
        <v>2</v>
      </c>
      <c r="B46" s="176" t="s">
        <v>212</v>
      </c>
      <c r="C46" s="174" t="s">
        <v>57</v>
      </c>
      <c r="D46" s="186">
        <v>12</v>
      </c>
      <c r="E46" s="116">
        <v>522000</v>
      </c>
      <c r="F46" s="201">
        <f>D46*E46</f>
        <v>6264000</v>
      </c>
      <c r="G46" s="192" t="s">
        <v>225</v>
      </c>
    </row>
    <row r="47" spans="1:7" s="151" customFormat="1" ht="30" customHeight="1">
      <c r="A47" s="180">
        <v>3</v>
      </c>
      <c r="B47" s="181" t="s">
        <v>109</v>
      </c>
      <c r="C47" s="174"/>
      <c r="D47" s="186"/>
      <c r="E47" s="186"/>
      <c r="F47" s="178">
        <f>F48+F52</f>
        <v>2630000</v>
      </c>
      <c r="G47" s="164"/>
    </row>
    <row r="48" spans="1:7" s="151" customFormat="1" ht="30" customHeight="1">
      <c r="A48" s="180" t="s">
        <v>27</v>
      </c>
      <c r="B48" s="202" t="s">
        <v>110</v>
      </c>
      <c r="C48" s="174"/>
      <c r="D48" s="186"/>
      <c r="E48" s="186"/>
      <c r="F48" s="178">
        <f>F49+F50</f>
        <v>780000</v>
      </c>
      <c r="G48" s="160"/>
    </row>
    <row r="49" spans="1:7" s="151" customFormat="1" ht="30" customHeight="1">
      <c r="A49" s="180"/>
      <c r="B49" s="193" t="s">
        <v>127</v>
      </c>
      <c r="C49" s="174" t="s">
        <v>108</v>
      </c>
      <c r="D49" s="186">
        <v>60</v>
      </c>
      <c r="E49" s="186">
        <v>8000</v>
      </c>
      <c r="F49" s="116">
        <f>D49*E49</f>
        <v>480000</v>
      </c>
      <c r="G49" s="192" t="s">
        <v>58</v>
      </c>
    </row>
    <row r="50" spans="1:7" s="151" customFormat="1" ht="34.5" customHeight="1">
      <c r="A50" s="180"/>
      <c r="B50" s="194" t="s">
        <v>213</v>
      </c>
      <c r="C50" s="174" t="s">
        <v>37</v>
      </c>
      <c r="D50" s="186">
        <f>12</f>
        <v>12</v>
      </c>
      <c r="E50" s="195">
        <v>25000</v>
      </c>
      <c r="F50" s="116">
        <f>D50*E50</f>
        <v>300000</v>
      </c>
      <c r="G50" s="184" t="s">
        <v>22</v>
      </c>
    </row>
    <row r="51" spans="1:7" s="151" customFormat="1" ht="34.5" customHeight="1">
      <c r="A51" s="180"/>
      <c r="B51" s="194" t="s">
        <v>214</v>
      </c>
      <c r="C51" s="174" t="s">
        <v>37</v>
      </c>
      <c r="D51" s="186">
        <f>2*6</f>
        <v>12</v>
      </c>
      <c r="E51" s="195">
        <v>25000</v>
      </c>
      <c r="F51" s="116">
        <f>D51*E51</f>
        <v>300000</v>
      </c>
      <c r="G51" s="184" t="s">
        <v>22</v>
      </c>
    </row>
    <row r="52" spans="1:7" s="151" customFormat="1" ht="30" customHeight="1">
      <c r="A52" s="180" t="s">
        <v>30</v>
      </c>
      <c r="B52" s="203" t="s">
        <v>112</v>
      </c>
      <c r="C52" s="174"/>
      <c r="D52" s="186"/>
      <c r="E52" s="186"/>
      <c r="F52" s="178">
        <f>F53+F54</f>
        <v>1850000</v>
      </c>
      <c r="G52" s="164"/>
    </row>
    <row r="53" spans="1:7" s="151" customFormat="1" ht="30" customHeight="1">
      <c r="A53" s="180"/>
      <c r="B53" s="185" t="s">
        <v>113</v>
      </c>
      <c r="C53" s="174" t="s">
        <v>93</v>
      </c>
      <c r="D53" s="186">
        <v>1</v>
      </c>
      <c r="E53" s="186">
        <v>1700000</v>
      </c>
      <c r="F53" s="116">
        <f>D53*E53</f>
        <v>1700000</v>
      </c>
      <c r="G53" s="160" t="s">
        <v>22</v>
      </c>
    </row>
    <row r="54" spans="1:7" s="151" customFormat="1" ht="30" customHeight="1">
      <c r="A54" s="180"/>
      <c r="B54" s="185" t="s">
        <v>114</v>
      </c>
      <c r="C54" s="174" t="s">
        <v>63</v>
      </c>
      <c r="D54" s="186">
        <v>1</v>
      </c>
      <c r="E54" s="186">
        <v>150000</v>
      </c>
      <c r="F54" s="116">
        <f>D54*E54</f>
        <v>150000</v>
      </c>
      <c r="G54" s="160" t="s">
        <v>80</v>
      </c>
    </row>
    <row r="55" spans="1:7" s="151" customFormat="1" ht="30" customHeight="1">
      <c r="A55" s="204" t="s">
        <v>64</v>
      </c>
      <c r="B55" s="205" t="s">
        <v>252</v>
      </c>
      <c r="C55" s="174"/>
      <c r="D55" s="186"/>
      <c r="E55" s="116"/>
      <c r="F55" s="178">
        <f>F56+F64</f>
        <v>123690000</v>
      </c>
      <c r="G55" s="160"/>
    </row>
    <row r="56" spans="1:7" s="151" customFormat="1" ht="30" customHeight="1">
      <c r="A56" s="226">
        <v>1</v>
      </c>
      <c r="B56" s="227" t="s">
        <v>261</v>
      </c>
      <c r="C56" s="174"/>
      <c r="D56" s="186"/>
      <c r="E56" s="116"/>
      <c r="F56" s="178">
        <f>F57+F58+F59+F60+F63</f>
        <v>119640000</v>
      </c>
      <c r="G56" s="160"/>
    </row>
    <row r="57" spans="1:7" s="151" customFormat="1" ht="30" customHeight="1">
      <c r="A57" s="160" t="s">
        <v>27</v>
      </c>
      <c r="B57" s="164" t="s">
        <v>251</v>
      </c>
      <c r="C57" s="160" t="s">
        <v>37</v>
      </c>
      <c r="D57" s="251">
        <v>200</v>
      </c>
      <c r="E57" s="252">
        <v>172700</v>
      </c>
      <c r="F57" s="161">
        <f>D57*E57</f>
        <v>34540000</v>
      </c>
      <c r="G57" s="160"/>
    </row>
    <row r="58" spans="1:7" s="151" customFormat="1" ht="54.75" customHeight="1">
      <c r="A58" s="160" t="s">
        <v>30</v>
      </c>
      <c r="B58" s="173" t="s">
        <v>263</v>
      </c>
      <c r="C58" s="174" t="s">
        <v>37</v>
      </c>
      <c r="D58" s="218">
        <v>2500</v>
      </c>
      <c r="E58" s="116">
        <v>10000</v>
      </c>
      <c r="F58" s="219">
        <f>D58*E58</f>
        <v>25000000</v>
      </c>
      <c r="G58" s="160" t="s">
        <v>22</v>
      </c>
    </row>
    <row r="59" spans="1:7" s="151" customFormat="1" ht="30" customHeight="1">
      <c r="A59" s="160" t="s">
        <v>50</v>
      </c>
      <c r="B59" s="173" t="s">
        <v>253</v>
      </c>
      <c r="C59" s="174" t="s">
        <v>37</v>
      </c>
      <c r="D59" s="218">
        <v>2500</v>
      </c>
      <c r="E59" s="116">
        <v>20000</v>
      </c>
      <c r="F59" s="161">
        <f>D59*E59</f>
        <v>50000000</v>
      </c>
      <c r="G59" s="160" t="s">
        <v>22</v>
      </c>
    </row>
    <row r="60" spans="1:7" s="151" customFormat="1" ht="30" customHeight="1">
      <c r="A60" s="160" t="s">
        <v>51</v>
      </c>
      <c r="B60" s="220" t="s">
        <v>254</v>
      </c>
      <c r="C60" s="221"/>
      <c r="D60" s="222"/>
      <c r="E60" s="222"/>
      <c r="F60" s="161">
        <f>F61+F62</f>
        <v>9200000</v>
      </c>
      <c r="G60" s="160" t="s">
        <v>22</v>
      </c>
    </row>
    <row r="61" spans="1:7" s="151" customFormat="1" ht="30" customHeight="1">
      <c r="A61" s="160"/>
      <c r="B61" s="220" t="s">
        <v>255</v>
      </c>
      <c r="C61" s="221" t="s">
        <v>23</v>
      </c>
      <c r="D61" s="116">
        <v>4</v>
      </c>
      <c r="E61" s="116">
        <v>800000</v>
      </c>
      <c r="F61" s="219">
        <f>D61*E61</f>
        <v>3200000</v>
      </c>
      <c r="G61" s="160"/>
    </row>
    <row r="62" spans="1:7" s="151" customFormat="1" ht="30" customHeight="1">
      <c r="A62" s="160"/>
      <c r="B62" s="220" t="s">
        <v>256</v>
      </c>
      <c r="C62" s="221" t="s">
        <v>23</v>
      </c>
      <c r="D62" s="116">
        <v>5</v>
      </c>
      <c r="E62" s="116">
        <v>1200000</v>
      </c>
      <c r="F62" s="219">
        <f>D62*E62</f>
        <v>6000000</v>
      </c>
      <c r="G62" s="160"/>
    </row>
    <row r="63" spans="1:7" s="151" customFormat="1" ht="26.25" customHeight="1">
      <c r="A63" s="160" t="s">
        <v>53</v>
      </c>
      <c r="B63" s="228" t="s">
        <v>262</v>
      </c>
      <c r="C63" s="160" t="s">
        <v>23</v>
      </c>
      <c r="D63" s="116">
        <v>9</v>
      </c>
      <c r="E63" s="116">
        <v>100000</v>
      </c>
      <c r="F63" s="219">
        <f>D63*E63</f>
        <v>900000</v>
      </c>
      <c r="G63" s="160" t="s">
        <v>22</v>
      </c>
    </row>
    <row r="64" spans="1:7" s="151" customFormat="1" ht="26.25" customHeight="1">
      <c r="A64" s="223">
        <v>2</v>
      </c>
      <c r="B64" s="205" t="s">
        <v>257</v>
      </c>
      <c r="C64" s="115"/>
      <c r="D64" s="116"/>
      <c r="E64" s="116"/>
      <c r="F64" s="224">
        <f>F65+F66</f>
        <v>4050000</v>
      </c>
      <c r="G64" s="225" t="s">
        <v>258</v>
      </c>
    </row>
    <row r="65" spans="1:7" s="151" customFormat="1" ht="60" customHeight="1">
      <c r="A65" s="171"/>
      <c r="B65" s="159" t="s">
        <v>259</v>
      </c>
      <c r="C65" s="160" t="s">
        <v>37</v>
      </c>
      <c r="D65" s="162">
        <f>9*6</f>
        <v>54</v>
      </c>
      <c r="E65" s="162">
        <v>25000</v>
      </c>
      <c r="F65" s="191">
        <f>D65*E65</f>
        <v>1350000</v>
      </c>
      <c r="G65" s="241" t="s">
        <v>165</v>
      </c>
    </row>
    <row r="66" spans="1:7" s="151" customFormat="1" ht="56.25" customHeight="1">
      <c r="A66" s="171"/>
      <c r="B66" s="159" t="s">
        <v>260</v>
      </c>
      <c r="C66" s="160" t="s">
        <v>37</v>
      </c>
      <c r="D66" s="162">
        <f>9*6*2</f>
        <v>108</v>
      </c>
      <c r="E66" s="162">
        <v>25000</v>
      </c>
      <c r="F66" s="191">
        <f>D66*E66</f>
        <v>2700000</v>
      </c>
      <c r="G66" s="241"/>
    </row>
    <row r="67" spans="1:7" s="151" customFormat="1" ht="30" customHeight="1">
      <c r="A67" s="204" t="s">
        <v>68</v>
      </c>
      <c r="B67" s="176" t="s">
        <v>215</v>
      </c>
      <c r="C67" s="174"/>
      <c r="D67" s="177"/>
      <c r="E67" s="178"/>
      <c r="F67" s="178">
        <f>F68+F69</f>
        <v>5949086</v>
      </c>
      <c r="G67" s="179"/>
    </row>
    <row r="68" spans="1:7" s="151" customFormat="1" ht="30" customHeight="1">
      <c r="A68" s="160">
        <v>1</v>
      </c>
      <c r="B68" s="185" t="s">
        <v>231</v>
      </c>
      <c r="C68" s="174" t="s">
        <v>67</v>
      </c>
      <c r="D68" s="175">
        <v>18</v>
      </c>
      <c r="E68" s="206">
        <v>200000</v>
      </c>
      <c r="F68" s="206">
        <f>D68*E68</f>
        <v>3600000</v>
      </c>
      <c r="G68" s="160" t="s">
        <v>22</v>
      </c>
    </row>
    <row r="69" spans="1:7" s="151" customFormat="1" ht="30" customHeight="1">
      <c r="A69" s="160">
        <v>2</v>
      </c>
      <c r="B69" s="185" t="s">
        <v>235</v>
      </c>
      <c r="C69" s="174" t="s">
        <v>10</v>
      </c>
      <c r="D69" s="175">
        <v>1</v>
      </c>
      <c r="E69" s="206">
        <v>2349086</v>
      </c>
      <c r="F69" s="206">
        <f>D69*E69</f>
        <v>2349086</v>
      </c>
      <c r="G69" s="160" t="s">
        <v>236</v>
      </c>
    </row>
    <row r="70" spans="1:7" s="151" customFormat="1" ht="30" customHeight="1">
      <c r="A70" s="204" t="s">
        <v>83</v>
      </c>
      <c r="B70" s="176" t="s">
        <v>219</v>
      </c>
      <c r="C70" s="174"/>
      <c r="D70" s="175"/>
      <c r="E70" s="206"/>
      <c r="F70" s="201">
        <f>F71+F72+F73+F74+F75+F76+F77+F78</f>
        <v>11600000</v>
      </c>
      <c r="G70" s="160" t="s">
        <v>22</v>
      </c>
    </row>
    <row r="71" spans="1:7" s="151" customFormat="1" ht="30" customHeight="1">
      <c r="A71" s="160">
        <v>1</v>
      </c>
      <c r="B71" s="159" t="s">
        <v>69</v>
      </c>
      <c r="C71" s="174" t="s">
        <v>10</v>
      </c>
      <c r="D71" s="175">
        <v>1</v>
      </c>
      <c r="E71" s="206">
        <v>300000</v>
      </c>
      <c r="F71" s="206">
        <f>D71*E71</f>
        <v>300000</v>
      </c>
      <c r="G71" s="247" t="s">
        <v>73</v>
      </c>
    </row>
    <row r="72" spans="1:7" s="151" customFormat="1" ht="30" customHeight="1">
      <c r="A72" s="160">
        <v>2</v>
      </c>
      <c r="B72" s="159" t="s">
        <v>70</v>
      </c>
      <c r="C72" s="174" t="s">
        <v>10</v>
      </c>
      <c r="D72" s="175">
        <v>1</v>
      </c>
      <c r="E72" s="206">
        <v>350000</v>
      </c>
      <c r="F72" s="206">
        <f aca="true" t="shared" si="2" ref="F72:F78">D72*E72</f>
        <v>350000</v>
      </c>
      <c r="G72" s="248"/>
    </row>
    <row r="73" spans="1:7" s="151" customFormat="1" ht="30" customHeight="1">
      <c r="A73" s="160">
        <v>3</v>
      </c>
      <c r="B73" s="159" t="s">
        <v>71</v>
      </c>
      <c r="C73" s="174" t="s">
        <v>72</v>
      </c>
      <c r="D73" s="175">
        <v>70</v>
      </c>
      <c r="E73" s="206">
        <v>30000</v>
      </c>
      <c r="F73" s="206">
        <f t="shared" si="2"/>
        <v>2100000</v>
      </c>
      <c r="G73" s="153" t="s">
        <v>234</v>
      </c>
    </row>
    <row r="74" spans="1:7" s="151" customFormat="1" ht="30" customHeight="1">
      <c r="A74" s="160">
        <v>4</v>
      </c>
      <c r="B74" s="159" t="s">
        <v>74</v>
      </c>
      <c r="C74" s="174" t="s">
        <v>72</v>
      </c>
      <c r="D74" s="175">
        <v>70</v>
      </c>
      <c r="E74" s="206">
        <v>80000</v>
      </c>
      <c r="F74" s="206">
        <f t="shared" si="2"/>
        <v>5600000</v>
      </c>
      <c r="G74" s="207" t="s">
        <v>233</v>
      </c>
    </row>
    <row r="75" spans="1:7" s="151" customFormat="1" ht="30" customHeight="1">
      <c r="A75" s="160">
        <v>5</v>
      </c>
      <c r="B75" s="159" t="s">
        <v>75</v>
      </c>
      <c r="C75" s="174" t="s">
        <v>76</v>
      </c>
      <c r="D75" s="175">
        <v>70</v>
      </c>
      <c r="E75" s="206">
        <v>15000</v>
      </c>
      <c r="F75" s="206">
        <f t="shared" si="2"/>
        <v>1050000</v>
      </c>
      <c r="G75" s="160" t="s">
        <v>80</v>
      </c>
    </row>
    <row r="76" spans="1:7" s="151" customFormat="1" ht="30" customHeight="1">
      <c r="A76" s="160">
        <v>6</v>
      </c>
      <c r="B76" s="159" t="s">
        <v>77</v>
      </c>
      <c r="C76" s="174" t="s">
        <v>59</v>
      </c>
      <c r="D76" s="175">
        <v>1</v>
      </c>
      <c r="E76" s="206">
        <v>1000000</v>
      </c>
      <c r="F76" s="206">
        <f t="shared" si="2"/>
        <v>1000000</v>
      </c>
      <c r="G76" s="160" t="s">
        <v>233</v>
      </c>
    </row>
    <row r="77" spans="1:7" s="151" customFormat="1" ht="30" customHeight="1">
      <c r="A77" s="160">
        <v>7</v>
      </c>
      <c r="B77" s="173" t="s">
        <v>79</v>
      </c>
      <c r="C77" s="174" t="s">
        <v>59</v>
      </c>
      <c r="D77" s="175">
        <v>10</v>
      </c>
      <c r="E77" s="206">
        <v>100000</v>
      </c>
      <c r="F77" s="206">
        <f t="shared" si="2"/>
        <v>1000000</v>
      </c>
      <c r="G77" s="189"/>
    </row>
    <row r="78" spans="1:7" s="151" customFormat="1" ht="30" customHeight="1">
      <c r="A78" s="160">
        <v>8</v>
      </c>
      <c r="B78" s="159" t="s">
        <v>81</v>
      </c>
      <c r="C78" s="174" t="s">
        <v>82</v>
      </c>
      <c r="D78" s="175">
        <v>2</v>
      </c>
      <c r="E78" s="206">
        <v>100000</v>
      </c>
      <c r="F78" s="206">
        <f t="shared" si="2"/>
        <v>200000</v>
      </c>
      <c r="G78" s="184" t="s">
        <v>22</v>
      </c>
    </row>
    <row r="79" spans="1:7" s="151" customFormat="1" ht="34.5" customHeight="1">
      <c r="A79" s="180" t="s">
        <v>95</v>
      </c>
      <c r="B79" s="181" t="s">
        <v>148</v>
      </c>
      <c r="C79" s="174"/>
      <c r="D79" s="186"/>
      <c r="E79" s="187"/>
      <c r="F79" s="178">
        <f>F80+F81+F82+F90+F91</f>
        <v>33724000</v>
      </c>
      <c r="G79" s="184" t="s">
        <v>22</v>
      </c>
    </row>
    <row r="80" spans="1:7" s="151" customFormat="1" ht="30" customHeight="1">
      <c r="A80" s="184">
        <v>1</v>
      </c>
      <c r="B80" s="185" t="s">
        <v>115</v>
      </c>
      <c r="C80" s="174" t="s">
        <v>116</v>
      </c>
      <c r="D80" s="186">
        <v>50</v>
      </c>
      <c r="E80" s="187">
        <v>70000</v>
      </c>
      <c r="F80" s="178">
        <f>D80*E80</f>
        <v>3500000</v>
      </c>
      <c r="G80" s="242" t="s">
        <v>94</v>
      </c>
    </row>
    <row r="81" spans="1:7" s="151" customFormat="1" ht="30" customHeight="1">
      <c r="A81" s="184">
        <v>2</v>
      </c>
      <c r="B81" s="185" t="s">
        <v>117</v>
      </c>
      <c r="C81" s="174" t="s">
        <v>76</v>
      </c>
      <c r="D81" s="186">
        <v>100</v>
      </c>
      <c r="E81" s="187">
        <v>78000</v>
      </c>
      <c r="F81" s="178">
        <f>D81*E81</f>
        <v>7800000</v>
      </c>
      <c r="G81" s="242"/>
    </row>
    <row r="82" spans="1:7" s="151" customFormat="1" ht="34.5" customHeight="1">
      <c r="A82" s="184">
        <v>3</v>
      </c>
      <c r="B82" s="185" t="s">
        <v>249</v>
      </c>
      <c r="C82" s="174"/>
      <c r="D82" s="182"/>
      <c r="E82" s="183"/>
      <c r="F82" s="178">
        <f>SUM(F83:F89)</f>
        <v>1076000</v>
      </c>
      <c r="G82" s="208"/>
    </row>
    <row r="83" spans="1:7" s="151" customFormat="1" ht="34.5" customHeight="1">
      <c r="A83" s="184" t="s">
        <v>27</v>
      </c>
      <c r="B83" s="185" t="s">
        <v>220</v>
      </c>
      <c r="C83" s="174" t="s">
        <v>43</v>
      </c>
      <c r="D83" s="186">
        <v>9</v>
      </c>
      <c r="E83" s="187">
        <v>5500</v>
      </c>
      <c r="F83" s="116">
        <f aca="true" t="shared" si="3" ref="F83:F90">D83*E83</f>
        <v>49500</v>
      </c>
      <c r="G83" s="243" t="s">
        <v>22</v>
      </c>
    </row>
    <row r="84" spans="1:7" s="151" customFormat="1" ht="30" customHeight="1">
      <c r="A84" s="199" t="s">
        <v>30</v>
      </c>
      <c r="B84" s="159" t="s">
        <v>122</v>
      </c>
      <c r="C84" s="174" t="s">
        <v>52</v>
      </c>
      <c r="D84" s="209">
        <v>1</v>
      </c>
      <c r="E84" s="200">
        <v>40000</v>
      </c>
      <c r="F84" s="116">
        <f t="shared" si="3"/>
        <v>40000</v>
      </c>
      <c r="G84" s="243"/>
    </row>
    <row r="85" spans="1:7" s="151" customFormat="1" ht="30" customHeight="1">
      <c r="A85" s="180" t="s">
        <v>50</v>
      </c>
      <c r="B85" s="185" t="s">
        <v>232</v>
      </c>
      <c r="C85" s="174" t="s">
        <v>121</v>
      </c>
      <c r="D85" s="186">
        <v>9</v>
      </c>
      <c r="E85" s="187">
        <v>23000</v>
      </c>
      <c r="F85" s="116">
        <f t="shared" si="3"/>
        <v>207000</v>
      </c>
      <c r="G85" s="243"/>
    </row>
    <row r="86" spans="1:7" s="151" customFormat="1" ht="30" customHeight="1">
      <c r="A86" s="184" t="s">
        <v>51</v>
      </c>
      <c r="B86" s="185" t="s">
        <v>146</v>
      </c>
      <c r="C86" s="174" t="s">
        <v>43</v>
      </c>
      <c r="D86" s="186">
        <v>9</v>
      </c>
      <c r="E86" s="187">
        <v>5500</v>
      </c>
      <c r="F86" s="116">
        <f t="shared" si="3"/>
        <v>49500</v>
      </c>
      <c r="G86" s="243"/>
    </row>
    <row r="87" spans="1:7" s="151" customFormat="1" ht="30" customHeight="1">
      <c r="A87" s="184" t="s">
        <v>60</v>
      </c>
      <c r="B87" s="185" t="s">
        <v>137</v>
      </c>
      <c r="C87" s="174" t="s">
        <v>55</v>
      </c>
      <c r="D87" s="186">
        <v>2</v>
      </c>
      <c r="E87" s="187">
        <v>100000</v>
      </c>
      <c r="F87" s="116">
        <f t="shared" si="3"/>
        <v>200000</v>
      </c>
      <c r="G87" s="243"/>
    </row>
    <row r="88" spans="1:7" s="151" customFormat="1" ht="30" customHeight="1">
      <c r="A88" s="184" t="s">
        <v>53</v>
      </c>
      <c r="B88" s="185" t="s">
        <v>138</v>
      </c>
      <c r="C88" s="174" t="s">
        <v>55</v>
      </c>
      <c r="D88" s="186">
        <v>2</v>
      </c>
      <c r="E88" s="187">
        <v>40000</v>
      </c>
      <c r="F88" s="116">
        <f t="shared" si="3"/>
        <v>80000</v>
      </c>
      <c r="G88" s="243"/>
    </row>
    <row r="89" spans="1:7" s="151" customFormat="1" ht="30" customHeight="1">
      <c r="A89" s="184" t="s">
        <v>54</v>
      </c>
      <c r="B89" s="185" t="s">
        <v>149</v>
      </c>
      <c r="C89" s="174" t="s">
        <v>145</v>
      </c>
      <c r="D89" s="186">
        <v>9</v>
      </c>
      <c r="E89" s="187">
        <v>50000</v>
      </c>
      <c r="F89" s="116">
        <f t="shared" si="3"/>
        <v>450000</v>
      </c>
      <c r="G89" s="243"/>
    </row>
    <row r="90" spans="1:7" s="151" customFormat="1" ht="30" customHeight="1">
      <c r="A90" s="180">
        <v>4</v>
      </c>
      <c r="B90" s="176" t="s">
        <v>212</v>
      </c>
      <c r="C90" s="174" t="s">
        <v>57</v>
      </c>
      <c r="D90" s="186">
        <v>9</v>
      </c>
      <c r="E90" s="116">
        <v>522000</v>
      </c>
      <c r="F90" s="201">
        <f t="shared" si="3"/>
        <v>4698000</v>
      </c>
      <c r="G90" s="153" t="s">
        <v>216</v>
      </c>
    </row>
    <row r="91" spans="1:7" s="152" customFormat="1" ht="30" customHeight="1">
      <c r="A91" s="180">
        <v>5</v>
      </c>
      <c r="B91" s="181" t="s">
        <v>226</v>
      </c>
      <c r="C91" s="210"/>
      <c r="D91" s="182"/>
      <c r="E91" s="183"/>
      <c r="F91" s="178">
        <f>F92+F93</f>
        <v>16650000</v>
      </c>
      <c r="G91" s="210"/>
    </row>
    <row r="92" spans="1:10" s="151" customFormat="1" ht="30" customHeight="1">
      <c r="A92" s="184" t="s">
        <v>27</v>
      </c>
      <c r="B92" s="185" t="s">
        <v>227</v>
      </c>
      <c r="C92" s="174" t="s">
        <v>141</v>
      </c>
      <c r="D92" s="186">
        <v>9</v>
      </c>
      <c r="E92" s="187">
        <v>1700000</v>
      </c>
      <c r="F92" s="116">
        <f>D92*E92</f>
        <v>15300000</v>
      </c>
      <c r="G92" s="211" t="s">
        <v>165</v>
      </c>
      <c r="J92" s="154"/>
    </row>
    <row r="93" spans="1:7" s="151" customFormat="1" ht="30" customHeight="1">
      <c r="A93" s="184" t="s">
        <v>30</v>
      </c>
      <c r="B93" s="185" t="s">
        <v>142</v>
      </c>
      <c r="C93" s="174" t="s">
        <v>63</v>
      </c>
      <c r="D93" s="186">
        <v>9</v>
      </c>
      <c r="E93" s="187">
        <v>150000</v>
      </c>
      <c r="F93" s="116">
        <f>D93*E93</f>
        <v>1350000</v>
      </c>
      <c r="G93" s="160" t="s">
        <v>80</v>
      </c>
    </row>
    <row r="94" spans="1:7" s="151" customFormat="1" ht="30" customHeight="1">
      <c r="A94" s="204" t="s">
        <v>118</v>
      </c>
      <c r="B94" s="196" t="s">
        <v>217</v>
      </c>
      <c r="C94" s="174"/>
      <c r="D94" s="209"/>
      <c r="E94" s="200"/>
      <c r="F94" s="178">
        <f>F95+F96</f>
        <v>12900000</v>
      </c>
      <c r="G94" s="174"/>
    </row>
    <row r="95" spans="1:7" s="151" customFormat="1" ht="30" customHeight="1">
      <c r="A95" s="160">
        <v>1</v>
      </c>
      <c r="B95" s="159" t="s">
        <v>154</v>
      </c>
      <c r="C95" s="174" t="s">
        <v>93</v>
      </c>
      <c r="D95" s="209">
        <v>9</v>
      </c>
      <c r="E95" s="200">
        <v>1400000</v>
      </c>
      <c r="F95" s="200">
        <f>E95*D95</f>
        <v>12600000</v>
      </c>
      <c r="G95" s="211" t="s">
        <v>165</v>
      </c>
    </row>
    <row r="96" spans="1:7" s="151" customFormat="1" ht="49.5" customHeight="1">
      <c r="A96" s="167">
        <v>2</v>
      </c>
      <c r="B96" s="159" t="s">
        <v>247</v>
      </c>
      <c r="C96" s="160" t="s">
        <v>37</v>
      </c>
      <c r="D96" s="162">
        <f>2*6</f>
        <v>12</v>
      </c>
      <c r="E96" s="162">
        <v>25000</v>
      </c>
      <c r="F96" s="163">
        <f>E96*D96</f>
        <v>300000</v>
      </c>
      <c r="G96" s="211" t="s">
        <v>165</v>
      </c>
    </row>
    <row r="97" spans="1:7" s="151" customFormat="1" ht="30" customHeight="1">
      <c r="A97" s="212" t="s">
        <v>129</v>
      </c>
      <c r="B97" s="176" t="s">
        <v>84</v>
      </c>
      <c r="C97" s="174"/>
      <c r="D97" s="209"/>
      <c r="E97" s="200"/>
      <c r="F97" s="213">
        <f>F98</f>
        <v>42330414</v>
      </c>
      <c r="G97" s="174"/>
    </row>
    <row r="98" spans="1:7" s="152" customFormat="1" ht="99.75" customHeight="1">
      <c r="A98" s="160"/>
      <c r="B98" s="159" t="s">
        <v>230</v>
      </c>
      <c r="C98" s="174"/>
      <c r="D98" s="177"/>
      <c r="E98" s="214"/>
      <c r="F98" s="201">
        <f>SUM(F99:F104)</f>
        <v>42330414</v>
      </c>
      <c r="G98" s="215"/>
    </row>
    <row r="99" spans="1:7" s="152" customFormat="1" ht="37.5" customHeight="1">
      <c r="A99" s="160" t="s">
        <v>27</v>
      </c>
      <c r="B99" s="165" t="s">
        <v>237</v>
      </c>
      <c r="C99" s="115" t="s">
        <v>238</v>
      </c>
      <c r="D99" s="116">
        <v>400</v>
      </c>
      <c r="E99" s="116">
        <v>45000</v>
      </c>
      <c r="F99" s="166">
        <f>D99*E99</f>
        <v>18000000</v>
      </c>
      <c r="G99" s="160" t="s">
        <v>239</v>
      </c>
    </row>
    <row r="100" spans="1:7" s="152" customFormat="1" ht="19.5" customHeight="1">
      <c r="A100" s="160" t="s">
        <v>30</v>
      </c>
      <c r="B100" s="165" t="s">
        <v>240</v>
      </c>
      <c r="C100" s="115" t="s">
        <v>82</v>
      </c>
      <c r="D100" s="116">
        <v>5</v>
      </c>
      <c r="E100" s="116">
        <v>200000</v>
      </c>
      <c r="F100" s="166">
        <f>D100*E100</f>
        <v>1000000</v>
      </c>
      <c r="G100" s="167" t="s">
        <v>241</v>
      </c>
    </row>
    <row r="101" spans="1:7" s="152" customFormat="1" ht="19.5" customHeight="1">
      <c r="A101" s="160" t="s">
        <v>50</v>
      </c>
      <c r="B101" s="168" t="s">
        <v>242</v>
      </c>
      <c r="C101" s="169" t="s">
        <v>243</v>
      </c>
      <c r="D101" s="170">
        <v>20</v>
      </c>
      <c r="E101" s="170">
        <v>60000</v>
      </c>
      <c r="F101" s="166">
        <f>D101*E101</f>
        <v>1200000</v>
      </c>
      <c r="G101" s="167" t="s">
        <v>241</v>
      </c>
    </row>
    <row r="102" spans="1:7" s="152" customFormat="1" ht="33.75" customHeight="1">
      <c r="A102" s="160" t="s">
        <v>51</v>
      </c>
      <c r="B102" s="165" t="s">
        <v>244</v>
      </c>
      <c r="C102" s="115" t="s">
        <v>8</v>
      </c>
      <c r="D102" s="116">
        <v>50</v>
      </c>
      <c r="E102" s="116">
        <v>35000</v>
      </c>
      <c r="F102" s="166">
        <f>D102*E102</f>
        <v>1750000</v>
      </c>
      <c r="G102" s="244" t="s">
        <v>9</v>
      </c>
    </row>
    <row r="103" spans="1:7" s="152" customFormat="1" ht="32.25" customHeight="1">
      <c r="A103" s="171" t="s">
        <v>53</v>
      </c>
      <c r="B103" s="165" t="s">
        <v>245</v>
      </c>
      <c r="C103" s="115"/>
      <c r="D103" s="116"/>
      <c r="E103" s="116"/>
      <c r="F103" s="166">
        <v>10000000</v>
      </c>
      <c r="G103" s="245"/>
    </row>
    <row r="104" spans="1:7" s="152" customFormat="1" ht="30.75" customHeight="1">
      <c r="A104" s="171" t="s">
        <v>54</v>
      </c>
      <c r="B104" s="164" t="s">
        <v>246</v>
      </c>
      <c r="C104" s="172"/>
      <c r="D104" s="172"/>
      <c r="E104" s="172"/>
      <c r="F104" s="216">
        <v>10380414</v>
      </c>
      <c r="G104" s="215"/>
    </row>
    <row r="105" spans="1:8" s="152" customFormat="1" ht="30" customHeight="1">
      <c r="A105" s="246" t="s">
        <v>89</v>
      </c>
      <c r="B105" s="246"/>
      <c r="C105" s="174"/>
      <c r="D105" s="182"/>
      <c r="E105" s="183"/>
      <c r="F105" s="183">
        <f>F5+F17+F37+F55+F67+F70+F79+F94+F97</f>
        <v>1490000000</v>
      </c>
      <c r="G105" s="217"/>
      <c r="H105" s="155"/>
    </row>
    <row r="106" spans="1:7" s="254" customFormat="1" ht="15.75">
      <c r="A106" s="253"/>
      <c r="B106" s="253"/>
      <c r="C106" s="253"/>
      <c r="D106" s="253"/>
      <c r="E106" s="253"/>
      <c r="F106" s="253"/>
      <c r="G106" s="253"/>
    </row>
    <row r="107" spans="1:7" ht="18.75">
      <c r="A107" s="156" t="s">
        <v>222</v>
      </c>
      <c r="F107" s="150"/>
      <c r="G107" s="150"/>
    </row>
    <row r="108" spans="6:8" ht="15.75">
      <c r="F108" s="255"/>
      <c r="H108" s="256"/>
    </row>
    <row r="109" spans="6:7" ht="15.75">
      <c r="F109" s="255"/>
      <c r="G109" s="255"/>
    </row>
    <row r="110" ht="15.75">
      <c r="F110" s="255"/>
    </row>
    <row r="111" ht="15.75">
      <c r="F111" s="255"/>
    </row>
    <row r="112" spans="6:8" ht="15.75">
      <c r="F112" s="255"/>
      <c r="H112" s="255"/>
    </row>
    <row r="113" ht="15.75">
      <c r="F113" s="255"/>
    </row>
  </sheetData>
  <sheetProtection/>
  <mergeCells count="16">
    <mergeCell ref="G65:G66"/>
    <mergeCell ref="G80:G81"/>
    <mergeCell ref="G83:G89"/>
    <mergeCell ref="G102:G103"/>
    <mergeCell ref="A105:B105"/>
    <mergeCell ref="G71:G72"/>
    <mergeCell ref="A106:G106"/>
    <mergeCell ref="A1:G1"/>
    <mergeCell ref="A2:G2"/>
    <mergeCell ref="A3:A4"/>
    <mergeCell ref="B3:B4"/>
    <mergeCell ref="C3:C4"/>
    <mergeCell ref="D3:D4"/>
    <mergeCell ref="E3:E4"/>
    <mergeCell ref="F3:F4"/>
    <mergeCell ref="G3:G4"/>
  </mergeCells>
  <printOptions/>
  <pageMargins left="0.24" right="0.24" top="0.53" bottom="0.26" header="0.2" footer="0.3"/>
  <pageSetup horizontalDpi="600" verticalDpi="600" orientation="landscape" paperSize="9" r:id="rId2"/>
  <headerFooter>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2024-02-20T01:04:00Z</cp:lastPrinted>
  <dcterms:created xsi:type="dcterms:W3CDTF">2021-08-03T02:53:46Z</dcterms:created>
  <dcterms:modified xsi:type="dcterms:W3CDTF">2024-02-23T01:21:05Z</dcterms:modified>
  <cp:category/>
  <cp:version/>
  <cp:contentType/>
  <cp:contentStatus/>
</cp:coreProperties>
</file>